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28920" yWindow="-120" windowWidth="29040" windowHeight="15720" tabRatio="825" activeTab="6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Titles" localSheetId="1">' Račun prihoda i rashoda'!$8:$9</definedName>
    <definedName name="_xlnm.Print_Area" localSheetId="1">' Račun prihoda i rashoda'!$B$1:$I$39</definedName>
    <definedName name="_xlnm.Print_Area" localSheetId="6">'Posebni dio'!$A$1:$C$12</definedName>
    <definedName name="_xlnm.Print_Area" localSheetId="0">SAŽETAK!$B$1:$K$27</definedName>
  </definedNames>
  <calcPr calcId="145621"/>
  <extLst>
    <ext uri="{140A7094-0E35-4892-8432-C4D2E57EDEB5}">
      <x15:workbookPr xmlns:x15="http://schemas.microsoft.com/office/spreadsheetml/2010/11/main"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5" l="1"/>
  <c r="J12" i="1" l="1"/>
  <c r="I27" i="1" l="1"/>
  <c r="J26" i="1"/>
  <c r="I26" i="1"/>
  <c r="H26" i="1"/>
  <c r="G26" i="1"/>
  <c r="G23" i="1"/>
  <c r="H23" i="1"/>
  <c r="I23" i="1"/>
  <c r="J23" i="1"/>
  <c r="I16" i="1"/>
  <c r="J16" i="1"/>
  <c r="J15" i="1"/>
  <c r="I15" i="1"/>
  <c r="H15" i="1"/>
  <c r="G15" i="1"/>
  <c r="I12" i="1"/>
  <c r="H12" i="1"/>
  <c r="G12" i="1"/>
  <c r="G16" i="1" s="1"/>
  <c r="H16" i="1" l="1"/>
  <c r="H27" i="1" s="1"/>
  <c r="J27" i="1"/>
  <c r="G27" i="1"/>
  <c r="K12" i="1"/>
  <c r="L12" i="1"/>
  <c r="L15" i="1"/>
  <c r="K15" i="1"/>
  <c r="L26" i="1"/>
  <c r="K23" i="1"/>
  <c r="K16" i="1" l="1"/>
  <c r="L16" i="1"/>
  <c r="K26" i="1"/>
  <c r="L23" i="1"/>
  <c r="L27" i="1"/>
  <c r="K27" i="1" l="1"/>
  <c r="F193" i="15"/>
  <c r="F191" i="15"/>
  <c r="E191" i="15"/>
  <c r="D191" i="15"/>
  <c r="C191" i="15"/>
  <c r="F190" i="15"/>
  <c r="E190" i="15"/>
  <c r="D190" i="15"/>
  <c r="C190" i="15"/>
  <c r="F189" i="15"/>
  <c r="E189" i="15"/>
  <c r="D189" i="15"/>
  <c r="C189" i="15"/>
  <c r="F188" i="15"/>
  <c r="F185" i="15"/>
  <c r="E185" i="15"/>
  <c r="D185" i="15"/>
  <c r="C185" i="15"/>
  <c r="F183" i="15"/>
  <c r="E183" i="15"/>
  <c r="D183" i="15"/>
  <c r="C183" i="15"/>
  <c r="F181" i="15"/>
  <c r="E181" i="15"/>
  <c r="D181" i="15"/>
  <c r="C181" i="15"/>
  <c r="F180" i="15"/>
  <c r="E180" i="15"/>
  <c r="D180" i="15"/>
  <c r="C180" i="15"/>
  <c r="F179" i="15"/>
  <c r="E179" i="15"/>
  <c r="D179" i="15"/>
  <c r="C179" i="15"/>
  <c r="F177" i="15"/>
  <c r="E177" i="15"/>
  <c r="D177" i="15"/>
  <c r="C177" i="15"/>
  <c r="F176" i="15"/>
  <c r="E176" i="15"/>
  <c r="D176" i="15"/>
  <c r="C176" i="15"/>
  <c r="F175" i="15"/>
  <c r="E175" i="15"/>
  <c r="D175" i="15"/>
  <c r="C175" i="15"/>
  <c r="F173" i="15"/>
  <c r="E173" i="15"/>
  <c r="D173" i="15"/>
  <c r="C173" i="15"/>
  <c r="F171" i="15"/>
  <c r="E171" i="15"/>
  <c r="D171" i="15"/>
  <c r="C171" i="15"/>
  <c r="F170" i="15"/>
  <c r="E170" i="15"/>
  <c r="D170" i="15"/>
  <c r="C170" i="15"/>
  <c r="F169" i="15"/>
  <c r="E169" i="15"/>
  <c r="D169" i="15"/>
  <c r="C169" i="15"/>
  <c r="F168" i="15"/>
  <c r="F166" i="15"/>
  <c r="E166" i="15"/>
  <c r="D166" i="15"/>
  <c r="C166" i="15"/>
  <c r="F165" i="15"/>
  <c r="E165" i="15"/>
  <c r="D165" i="15"/>
  <c r="C165" i="15"/>
  <c r="F164" i="15"/>
  <c r="E164" i="15"/>
  <c r="D164" i="15"/>
  <c r="C164" i="15"/>
  <c r="F163" i="15"/>
  <c r="F161" i="15"/>
  <c r="E161" i="15"/>
  <c r="D161" i="15"/>
  <c r="C161" i="15"/>
  <c r="F160" i="15"/>
  <c r="E160" i="15"/>
  <c r="D160" i="15"/>
  <c r="C160" i="15"/>
  <c r="E157" i="15"/>
  <c r="F157" i="15" s="1"/>
  <c r="D157" i="15"/>
  <c r="C157" i="15"/>
  <c r="E156" i="15"/>
  <c r="F156" i="15" s="1"/>
  <c r="D156" i="15"/>
  <c r="C156" i="15"/>
  <c r="F154" i="15"/>
  <c r="E154" i="15"/>
  <c r="D154" i="15"/>
  <c r="C154" i="15"/>
  <c r="F153" i="15"/>
  <c r="E153" i="15"/>
  <c r="D153" i="15"/>
  <c r="C153" i="15"/>
  <c r="E152" i="15"/>
  <c r="F152" i="15" s="1"/>
  <c r="D152" i="15"/>
  <c r="C152" i="15"/>
  <c r="F150" i="15"/>
  <c r="E150" i="15"/>
  <c r="D150" i="15"/>
  <c r="C150" i="15"/>
  <c r="F148" i="15"/>
  <c r="E148" i="15"/>
  <c r="D148" i="15"/>
  <c r="C148" i="15"/>
  <c r="F147" i="15"/>
  <c r="E147" i="15"/>
  <c r="D147" i="15"/>
  <c r="C147" i="15"/>
  <c r="F145" i="15"/>
  <c r="E145" i="15"/>
  <c r="D145" i="15"/>
  <c r="C145" i="15"/>
  <c r="F143" i="15"/>
  <c r="E143" i="15"/>
  <c r="D143" i="15"/>
  <c r="C143" i="15"/>
  <c r="F141" i="15"/>
  <c r="E141" i="15"/>
  <c r="D141" i="15"/>
  <c r="C141" i="15"/>
  <c r="F133" i="15"/>
  <c r="E133" i="15"/>
  <c r="D133" i="15"/>
  <c r="C133" i="15"/>
  <c r="F132" i="15"/>
  <c r="E132" i="15"/>
  <c r="D132" i="15"/>
  <c r="C132" i="15"/>
  <c r="F130" i="15"/>
  <c r="E130" i="15"/>
  <c r="D130" i="15"/>
  <c r="C130" i="15"/>
  <c r="F129" i="15"/>
  <c r="E129" i="15"/>
  <c r="D129" i="15"/>
  <c r="C129" i="15"/>
  <c r="F128" i="15"/>
  <c r="E128" i="15"/>
  <c r="D128" i="15"/>
  <c r="C128" i="15"/>
  <c r="F126" i="15"/>
  <c r="E126" i="15"/>
  <c r="D126" i="15"/>
  <c r="C126" i="15"/>
  <c r="F125" i="15"/>
  <c r="E125" i="15"/>
  <c r="D125" i="15"/>
  <c r="C125" i="15"/>
  <c r="F118" i="15"/>
  <c r="E118" i="15"/>
  <c r="D118" i="15"/>
  <c r="C118" i="15"/>
  <c r="F108" i="15"/>
  <c r="E108" i="15"/>
  <c r="D108" i="15"/>
  <c r="C108" i="15"/>
  <c r="F101" i="15"/>
  <c r="E101" i="15"/>
  <c r="D101" i="15"/>
  <c r="C101" i="15"/>
  <c r="F98" i="15"/>
  <c r="E98" i="15"/>
  <c r="D98" i="15"/>
  <c r="C98" i="15"/>
  <c r="F97" i="15"/>
  <c r="E97" i="15"/>
  <c r="D97" i="15"/>
  <c r="C97" i="15"/>
  <c r="F96" i="15"/>
  <c r="E96" i="15"/>
  <c r="D96" i="15"/>
  <c r="C96" i="15"/>
  <c r="F94" i="15"/>
  <c r="E92" i="15"/>
  <c r="E91" i="15" s="1"/>
  <c r="D92" i="15"/>
  <c r="C92" i="15"/>
  <c r="D91" i="15"/>
  <c r="C91" i="15"/>
  <c r="F89" i="15"/>
  <c r="E89" i="15"/>
  <c r="D89" i="15"/>
  <c r="C89" i="15"/>
  <c r="F88" i="15"/>
  <c r="E88" i="15"/>
  <c r="D88" i="15"/>
  <c r="C88" i="15"/>
  <c r="D87" i="15"/>
  <c r="C87" i="15"/>
  <c r="F85" i="15"/>
  <c r="E85" i="15"/>
  <c r="D85" i="15"/>
  <c r="C85" i="15"/>
  <c r="F84" i="15"/>
  <c r="E84" i="15"/>
  <c r="D84" i="15"/>
  <c r="C84" i="15"/>
  <c r="F82" i="15"/>
  <c r="E82" i="15"/>
  <c r="D82" i="15"/>
  <c r="C82" i="15"/>
  <c r="F81" i="15"/>
  <c r="E81" i="15"/>
  <c r="D81" i="15"/>
  <c r="C81" i="15"/>
  <c r="F80" i="15"/>
  <c r="E80" i="15"/>
  <c r="D80" i="15"/>
  <c r="C80" i="15"/>
  <c r="F79" i="15"/>
  <c r="F76" i="15"/>
  <c r="E76" i="15"/>
  <c r="D76" i="15"/>
  <c r="C76" i="15"/>
  <c r="F75" i="15"/>
  <c r="E75" i="15"/>
  <c r="D75" i="15"/>
  <c r="C75" i="15"/>
  <c r="F74" i="15"/>
  <c r="E74" i="15"/>
  <c r="D74" i="15"/>
  <c r="C74" i="15"/>
  <c r="F72" i="15"/>
  <c r="E72" i="15"/>
  <c r="D72" i="15"/>
  <c r="C72" i="15"/>
  <c r="F71" i="15"/>
  <c r="E71" i="15"/>
  <c r="D71" i="15"/>
  <c r="C71" i="15"/>
  <c r="F69" i="15"/>
  <c r="E69" i="15"/>
  <c r="D69" i="15"/>
  <c r="C69" i="15"/>
  <c r="F67" i="15"/>
  <c r="E67" i="15"/>
  <c r="D67" i="15"/>
  <c r="C67" i="15"/>
  <c r="F60" i="15"/>
  <c r="E60" i="15"/>
  <c r="D60" i="15"/>
  <c r="C60" i="15"/>
  <c r="F58" i="15"/>
  <c r="E58" i="15"/>
  <c r="D58" i="15"/>
  <c r="C58" i="15"/>
  <c r="F57" i="15"/>
  <c r="E57" i="15"/>
  <c r="D57" i="15"/>
  <c r="C57" i="15"/>
  <c r="F56" i="15"/>
  <c r="E56" i="15"/>
  <c r="D56" i="15"/>
  <c r="C56" i="15"/>
  <c r="F54" i="15"/>
  <c r="E54" i="15"/>
  <c r="D54" i="15"/>
  <c r="C54" i="15"/>
  <c r="F53" i="15"/>
  <c r="E53" i="15"/>
  <c r="D53" i="15"/>
  <c r="C53" i="15"/>
  <c r="F47" i="15"/>
  <c r="E47" i="15"/>
  <c r="D47" i="15"/>
  <c r="C47" i="15"/>
  <c r="F38" i="15"/>
  <c r="E38" i="15"/>
  <c r="D38" i="15"/>
  <c r="C38" i="15"/>
  <c r="F31" i="15"/>
  <c r="E31" i="15"/>
  <c r="D31" i="15"/>
  <c r="C31" i="15"/>
  <c r="F27" i="15"/>
  <c r="E27" i="15"/>
  <c r="D27" i="15"/>
  <c r="C27" i="15"/>
  <c r="C26" i="15" s="1"/>
  <c r="C15" i="15" s="1"/>
  <c r="C7" i="15" s="1"/>
  <c r="F26" i="15"/>
  <c r="E26" i="15"/>
  <c r="D26" i="15"/>
  <c r="F23" i="15"/>
  <c r="E23" i="15"/>
  <c r="D23" i="15"/>
  <c r="C23" i="15"/>
  <c r="F21" i="15"/>
  <c r="E21" i="15"/>
  <c r="D21" i="15"/>
  <c r="C21" i="15"/>
  <c r="F17" i="15"/>
  <c r="E17" i="15"/>
  <c r="D17" i="15"/>
  <c r="C17" i="15"/>
  <c r="F16" i="15"/>
  <c r="E16" i="15"/>
  <c r="D16" i="15"/>
  <c r="C16" i="15"/>
  <c r="F15" i="15"/>
  <c r="E15" i="15"/>
  <c r="D15" i="15"/>
  <c r="F12" i="15"/>
  <c r="F11" i="15"/>
  <c r="E11" i="15"/>
  <c r="D11" i="15"/>
  <c r="C11" i="15"/>
  <c r="F10" i="15"/>
  <c r="F9" i="15"/>
  <c r="E9" i="15"/>
  <c r="D9" i="15"/>
  <c r="C9" i="15"/>
  <c r="F8" i="15"/>
  <c r="E8" i="15"/>
  <c r="D8" i="15"/>
  <c r="C8" i="15"/>
  <c r="F7" i="15"/>
  <c r="E7" i="15"/>
  <c r="D7" i="15"/>
  <c r="H12" i="10"/>
  <c r="G12" i="10"/>
  <c r="H11" i="10"/>
  <c r="G11" i="10"/>
  <c r="F11" i="10"/>
  <c r="E11" i="10"/>
  <c r="D11" i="10"/>
  <c r="C11" i="10"/>
  <c r="H10" i="10"/>
  <c r="G10" i="10"/>
  <c r="F10" i="10"/>
  <c r="E10" i="10"/>
  <c r="D10" i="10"/>
  <c r="C10" i="10"/>
  <c r="H8" i="8"/>
  <c r="G8" i="8"/>
  <c r="H7" i="8"/>
  <c r="G7" i="8"/>
  <c r="F7" i="8"/>
  <c r="E7" i="8"/>
  <c r="D7" i="8"/>
  <c r="D6" i="8" s="1"/>
  <c r="C7" i="8"/>
  <c r="H6" i="8"/>
  <c r="G6" i="8"/>
  <c r="F6" i="8"/>
  <c r="E6" i="8"/>
  <c r="C6" i="8"/>
  <c r="H25" i="5"/>
  <c r="G25" i="5"/>
  <c r="H24" i="5"/>
  <c r="G24" i="5"/>
  <c r="F24" i="5"/>
  <c r="E24" i="5"/>
  <c r="D24" i="5"/>
  <c r="C24" i="5"/>
  <c r="H23" i="5"/>
  <c r="G23" i="5"/>
  <c r="H22" i="5"/>
  <c r="G22" i="5"/>
  <c r="F22" i="5"/>
  <c r="E22" i="5"/>
  <c r="D22" i="5"/>
  <c r="C22" i="5"/>
  <c r="H21" i="5"/>
  <c r="G21" i="5"/>
  <c r="H20" i="5"/>
  <c r="G20" i="5"/>
  <c r="F20" i="5"/>
  <c r="E20" i="5"/>
  <c r="D20" i="5"/>
  <c r="C20" i="5"/>
  <c r="H19" i="5"/>
  <c r="G19" i="5"/>
  <c r="H18" i="5"/>
  <c r="G18" i="5"/>
  <c r="F18" i="5"/>
  <c r="E18" i="5"/>
  <c r="D18" i="5"/>
  <c r="C18" i="5"/>
  <c r="H17" i="5"/>
  <c r="G17" i="5"/>
  <c r="F17" i="5"/>
  <c r="E17" i="5"/>
  <c r="C17" i="5"/>
  <c r="H16" i="5"/>
  <c r="G16" i="5"/>
  <c r="H15" i="5"/>
  <c r="G15" i="5"/>
  <c r="F15" i="5"/>
  <c r="E15" i="5"/>
  <c r="D15" i="5"/>
  <c r="C15" i="5"/>
  <c r="H14" i="5"/>
  <c r="G14" i="5"/>
  <c r="H13" i="5"/>
  <c r="G13" i="5"/>
  <c r="F13" i="5"/>
  <c r="E13" i="5"/>
  <c r="C13" i="5"/>
  <c r="H12" i="5"/>
  <c r="G12" i="5"/>
  <c r="F11" i="5"/>
  <c r="H11" i="5" s="1"/>
  <c r="E11" i="5"/>
  <c r="D11" i="5"/>
  <c r="C11" i="5"/>
  <c r="G11" i="5" s="1"/>
  <c r="H10" i="5"/>
  <c r="G10" i="5"/>
  <c r="F9" i="5"/>
  <c r="H9" i="5" s="1"/>
  <c r="E9" i="5"/>
  <c r="D9" i="5"/>
  <c r="C9" i="5"/>
  <c r="H8" i="5"/>
  <c r="G8" i="5"/>
  <c r="F7" i="5"/>
  <c r="H7" i="5" s="1"/>
  <c r="E7" i="5"/>
  <c r="D7" i="5"/>
  <c r="C7" i="5"/>
  <c r="E6" i="5"/>
  <c r="C6" i="5"/>
  <c r="L115" i="3"/>
  <c r="K115" i="3"/>
  <c r="L114" i="3"/>
  <c r="K114" i="3"/>
  <c r="J114" i="3"/>
  <c r="I114" i="3"/>
  <c r="H114" i="3"/>
  <c r="G114" i="3"/>
  <c r="L113" i="3"/>
  <c r="K113" i="3"/>
  <c r="L112" i="3"/>
  <c r="K112" i="3"/>
  <c r="J112" i="3"/>
  <c r="I112" i="3"/>
  <c r="H112" i="3"/>
  <c r="H111" i="3" s="1"/>
  <c r="H89" i="3" s="1"/>
  <c r="G112" i="3"/>
  <c r="L111" i="3"/>
  <c r="K111" i="3"/>
  <c r="J111" i="3"/>
  <c r="I111" i="3"/>
  <c r="G111" i="3"/>
  <c r="L110" i="3"/>
  <c r="K110" i="3"/>
  <c r="L109" i="3"/>
  <c r="K109" i="3"/>
  <c r="L108" i="3"/>
  <c r="K108" i="3"/>
  <c r="J108" i="3"/>
  <c r="I108" i="3"/>
  <c r="H108" i="3"/>
  <c r="G108" i="3"/>
  <c r="L107" i="3"/>
  <c r="K107" i="3"/>
  <c r="L106" i="3"/>
  <c r="K106" i="3"/>
  <c r="J106" i="3"/>
  <c r="I106" i="3"/>
  <c r="H106" i="3"/>
  <c r="G106" i="3"/>
  <c r="L105" i="3"/>
  <c r="K105" i="3"/>
  <c r="L104" i="3"/>
  <c r="K104" i="3"/>
  <c r="J104" i="3"/>
  <c r="I104" i="3"/>
  <c r="H104" i="3"/>
  <c r="G104" i="3"/>
  <c r="L103" i="3"/>
  <c r="K103" i="3"/>
  <c r="L102" i="3"/>
  <c r="K102" i="3"/>
  <c r="L101" i="3"/>
  <c r="K101" i="3"/>
  <c r="L100" i="3"/>
  <c r="K100" i="3"/>
  <c r="L99" i="3"/>
  <c r="K99" i="3"/>
  <c r="L98" i="3"/>
  <c r="K98" i="3"/>
  <c r="L97" i="3"/>
  <c r="K97" i="3"/>
  <c r="L96" i="3"/>
  <c r="K96" i="3"/>
  <c r="J96" i="3"/>
  <c r="I96" i="3"/>
  <c r="H96" i="3"/>
  <c r="G96" i="3"/>
  <c r="L95" i="3"/>
  <c r="K95" i="3"/>
  <c r="L94" i="3"/>
  <c r="K94" i="3"/>
  <c r="J94" i="3"/>
  <c r="I94" i="3"/>
  <c r="H94" i="3"/>
  <c r="G94" i="3"/>
  <c r="L93" i="3"/>
  <c r="K93" i="3"/>
  <c r="J93" i="3"/>
  <c r="I93" i="3"/>
  <c r="H93" i="3"/>
  <c r="G93" i="3"/>
  <c r="L92" i="3"/>
  <c r="K92" i="3"/>
  <c r="L91" i="3"/>
  <c r="K91" i="3"/>
  <c r="J91" i="3"/>
  <c r="I91" i="3"/>
  <c r="H91" i="3"/>
  <c r="G91" i="3"/>
  <c r="L90" i="3"/>
  <c r="K90" i="3"/>
  <c r="J90" i="3"/>
  <c r="I90" i="3"/>
  <c r="H90" i="3"/>
  <c r="G90" i="3"/>
  <c r="L89" i="3"/>
  <c r="K89" i="3"/>
  <c r="J89" i="3"/>
  <c r="I89" i="3"/>
  <c r="G89" i="3"/>
  <c r="L88" i="3"/>
  <c r="K88" i="3"/>
  <c r="L87" i="3"/>
  <c r="K87" i="3"/>
  <c r="J87" i="3"/>
  <c r="I87" i="3"/>
  <c r="H87" i="3"/>
  <c r="G87" i="3"/>
  <c r="L86" i="3"/>
  <c r="K86" i="3"/>
  <c r="J86" i="3"/>
  <c r="I86" i="3"/>
  <c r="H86" i="3"/>
  <c r="G86" i="3"/>
  <c r="L85" i="3"/>
  <c r="K85" i="3"/>
  <c r="L84" i="3"/>
  <c r="K84" i="3"/>
  <c r="J84" i="3"/>
  <c r="I84" i="3"/>
  <c r="H84" i="3"/>
  <c r="G84" i="3"/>
  <c r="L83" i="3"/>
  <c r="K83" i="3"/>
  <c r="J83" i="3"/>
  <c r="I83" i="3"/>
  <c r="H83" i="3"/>
  <c r="G83" i="3"/>
  <c r="L82" i="3"/>
  <c r="K82" i="3"/>
  <c r="L81" i="3"/>
  <c r="K81" i="3"/>
  <c r="L80" i="3"/>
  <c r="K80" i="3"/>
  <c r="L79" i="3"/>
  <c r="K79" i="3"/>
  <c r="L78" i="3"/>
  <c r="K78" i="3"/>
  <c r="L77" i="3"/>
  <c r="K77" i="3"/>
  <c r="L76" i="3"/>
  <c r="K76" i="3"/>
  <c r="J76" i="3"/>
  <c r="I76" i="3"/>
  <c r="H76" i="3"/>
  <c r="G76" i="3"/>
  <c r="L75" i="3"/>
  <c r="K75" i="3"/>
  <c r="L74" i="3"/>
  <c r="K74" i="3"/>
  <c r="L73" i="3"/>
  <c r="K73" i="3"/>
  <c r="L72" i="3"/>
  <c r="K72" i="3"/>
  <c r="L71" i="3"/>
  <c r="K71" i="3"/>
  <c r="L70" i="3"/>
  <c r="K70" i="3"/>
  <c r="L69" i="3"/>
  <c r="K69" i="3"/>
  <c r="L68" i="3"/>
  <c r="K68" i="3"/>
  <c r="L67" i="3"/>
  <c r="K67" i="3"/>
  <c r="L66" i="3"/>
  <c r="K66" i="3"/>
  <c r="J66" i="3"/>
  <c r="I66" i="3"/>
  <c r="H66" i="3"/>
  <c r="G66" i="3"/>
  <c r="L65" i="3"/>
  <c r="K65" i="3"/>
  <c r="L64" i="3"/>
  <c r="K64" i="3"/>
  <c r="L63" i="3"/>
  <c r="K63" i="3"/>
  <c r="L62" i="3"/>
  <c r="K62" i="3"/>
  <c r="L61" i="3"/>
  <c r="K61" i="3"/>
  <c r="L60" i="3"/>
  <c r="K60" i="3"/>
  <c r="L59" i="3"/>
  <c r="K59" i="3"/>
  <c r="J59" i="3"/>
  <c r="I59" i="3"/>
  <c r="H59" i="3"/>
  <c r="G59" i="3"/>
  <c r="L58" i="3"/>
  <c r="K58" i="3"/>
  <c r="L57" i="3"/>
  <c r="K57" i="3"/>
  <c r="L56" i="3"/>
  <c r="K56" i="3"/>
  <c r="L55" i="3"/>
  <c r="K55" i="3"/>
  <c r="J55" i="3"/>
  <c r="I55" i="3"/>
  <c r="H55" i="3"/>
  <c r="G55" i="3"/>
  <c r="L54" i="3"/>
  <c r="K54" i="3"/>
  <c r="J54" i="3"/>
  <c r="I54" i="3"/>
  <c r="G54" i="3"/>
  <c r="L53" i="3"/>
  <c r="K53" i="3"/>
  <c r="L52" i="3"/>
  <c r="K52" i="3"/>
  <c r="L51" i="3"/>
  <c r="K51" i="3"/>
  <c r="J51" i="3"/>
  <c r="I51" i="3"/>
  <c r="H51" i="3"/>
  <c r="G51" i="3"/>
  <c r="L50" i="3"/>
  <c r="K50" i="3"/>
  <c r="L49" i="3"/>
  <c r="K49" i="3"/>
  <c r="J49" i="3"/>
  <c r="I49" i="3"/>
  <c r="H49" i="3"/>
  <c r="G49" i="3"/>
  <c r="L48" i="3"/>
  <c r="K48" i="3"/>
  <c r="L47" i="3"/>
  <c r="K47" i="3"/>
  <c r="L46" i="3"/>
  <c r="K46" i="3"/>
  <c r="J46" i="3"/>
  <c r="I46" i="3"/>
  <c r="H46" i="3"/>
  <c r="G46" i="3"/>
  <c r="L45" i="3"/>
  <c r="K45" i="3"/>
  <c r="J45" i="3"/>
  <c r="I45" i="3"/>
  <c r="H45" i="3"/>
  <c r="G45" i="3"/>
  <c r="L44" i="3"/>
  <c r="K44" i="3"/>
  <c r="J44" i="3"/>
  <c r="I44" i="3"/>
  <c r="G44" i="3"/>
  <c r="L43" i="3"/>
  <c r="K43" i="3"/>
  <c r="J43" i="3"/>
  <c r="I43" i="3"/>
  <c r="G43" i="3"/>
  <c r="L38" i="3"/>
  <c r="K38" i="3"/>
  <c r="K37" i="3"/>
  <c r="J37" i="3"/>
  <c r="I37" i="3"/>
  <c r="L37" i="3" s="1"/>
  <c r="H37" i="3"/>
  <c r="G37" i="3"/>
  <c r="K36" i="3"/>
  <c r="J36" i="3"/>
  <c r="H36" i="3"/>
  <c r="G36" i="3"/>
  <c r="L35" i="3"/>
  <c r="K35" i="3"/>
  <c r="L34" i="3"/>
  <c r="K34" i="3"/>
  <c r="J33" i="3"/>
  <c r="I33" i="3"/>
  <c r="I32" i="3" s="1"/>
  <c r="L32" i="3" s="1"/>
  <c r="H33" i="3"/>
  <c r="G33" i="3"/>
  <c r="J32" i="3"/>
  <c r="H32" i="3"/>
  <c r="H11" i="3" s="1"/>
  <c r="H10" i="3" s="1"/>
  <c r="G32" i="3"/>
  <c r="L31" i="3"/>
  <c r="K31" i="3"/>
  <c r="L30" i="3"/>
  <c r="K30" i="3"/>
  <c r="J29" i="3"/>
  <c r="J28" i="3" s="1"/>
  <c r="I29" i="3"/>
  <c r="I28" i="3" s="1"/>
  <c r="H29" i="3"/>
  <c r="G29" i="3"/>
  <c r="H28" i="3"/>
  <c r="G28" i="3"/>
  <c r="L27" i="3"/>
  <c r="K27" i="3"/>
  <c r="J26" i="3"/>
  <c r="I26" i="3"/>
  <c r="I23" i="3" s="1"/>
  <c r="H26" i="3"/>
  <c r="G26" i="3"/>
  <c r="K26" i="3" s="1"/>
  <c r="L25" i="3"/>
  <c r="K25" i="3"/>
  <c r="L24" i="3"/>
  <c r="K24" i="3"/>
  <c r="J24" i="3"/>
  <c r="I24" i="3"/>
  <c r="H24" i="3"/>
  <c r="G24" i="3"/>
  <c r="J23" i="3"/>
  <c r="H23" i="3"/>
  <c r="G23" i="3"/>
  <c r="K23" i="3" s="1"/>
  <c r="L22" i="3"/>
  <c r="K22" i="3"/>
  <c r="K21" i="3"/>
  <c r="J21" i="3"/>
  <c r="I21" i="3"/>
  <c r="L21" i="3" s="1"/>
  <c r="H21" i="3"/>
  <c r="G21" i="3"/>
  <c r="K20" i="3"/>
  <c r="J20" i="3"/>
  <c r="H20" i="3"/>
  <c r="G20" i="3"/>
  <c r="L19" i="3"/>
  <c r="K19" i="3"/>
  <c r="L18" i="3"/>
  <c r="K18" i="3"/>
  <c r="K17" i="3"/>
  <c r="J17" i="3"/>
  <c r="I17" i="3"/>
  <c r="L17" i="3" s="1"/>
  <c r="H17" i="3"/>
  <c r="G17" i="3"/>
  <c r="L16" i="3"/>
  <c r="K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K12" i="3"/>
  <c r="J12" i="3"/>
  <c r="H12" i="3"/>
  <c r="G12" i="3"/>
  <c r="G11" i="3"/>
  <c r="G10" i="3" s="1"/>
  <c r="H54" i="3" l="1"/>
  <c r="H44" i="3" s="1"/>
  <c r="H43" i="3" s="1"/>
  <c r="D6" i="5"/>
  <c r="D17" i="5"/>
  <c r="F91" i="15"/>
  <c r="E87" i="15"/>
  <c r="F87" i="15" s="1"/>
  <c r="F92" i="15"/>
  <c r="G9" i="5"/>
  <c r="F6" i="5"/>
  <c r="H6" i="5" s="1"/>
  <c r="G7" i="5"/>
  <c r="K33" i="3"/>
  <c r="K32" i="3"/>
  <c r="J11" i="3"/>
  <c r="J10" i="3" s="1"/>
  <c r="K10" i="3" s="1"/>
  <c r="K28" i="3"/>
  <c r="K29" i="3"/>
  <c r="L29" i="3"/>
  <c r="L28" i="3"/>
  <c r="L23" i="3"/>
  <c r="I36" i="3"/>
  <c r="L36" i="3" s="1"/>
  <c r="L33" i="3"/>
  <c r="L26" i="3"/>
  <c r="I20" i="3"/>
  <c r="L20" i="3" s="1"/>
  <c r="I12" i="3"/>
  <c r="K11" i="3"/>
  <c r="G6" i="5" l="1"/>
  <c r="L12" i="3"/>
  <c r="I11" i="3"/>
  <c r="I10" i="3" l="1"/>
  <c r="L10" i="3" s="1"/>
  <c r="L11" i="3"/>
</calcChain>
</file>

<file path=xl/sharedStrings.xml><?xml version="1.0" encoding="utf-8"?>
<sst xmlns="http://schemas.openxmlformats.org/spreadsheetml/2006/main" count="712" uniqueCount="287">
  <si>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</si>
  <si>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</si>
  <si>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</si>
  <si>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</si>
  <si>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</si>
  <si>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</si>
  <si>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</si>
  <si>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</si>
  <si>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</si>
  <si>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</si>
  <si>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</si>
  <si>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</si>
  <si>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</si>
  <si>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</si>
  <si>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</si>
  <si>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</si>
  <si>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</si>
  <si>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</si>
  <si>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</si>
  <si>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</si>
  <si>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</si>
  <si>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</si>
  <si>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</si>
  <si>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</si>
  <si>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</si>
  <si>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</si>
  <si>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</si>
  <si>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</si>
  <si>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</si>
  <si>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</si>
  <si>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</si>
  <si>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</si>
  <si>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</si>
  <si>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</si>
  <si>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</si>
  <si>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</si>
  <si>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</si>
  <si>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</si>
  <si>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</si>
  <si>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</si>
  <si>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</si>
  <si>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2025. GODINU</t>
  </si>
  <si>
    <t xml:space="preserve">OSTVARENJE/IZVRŠENJE 
1.-12.2024. </t>
  </si>
  <si>
    <t>IZVORNI PLAN ILI REBALANS 2025.*</t>
  </si>
  <si>
    <t>TEKUĆI PLAN 2025.*</t>
  </si>
  <si>
    <t xml:space="preserve">OSTVARENJE/IZVRŠENJE 
1.-12.2025. </t>
  </si>
  <si>
    <t xml:space="preserve">OSTVARENJE/ IZVRŠENJE 
1.-12.2024. </t>
  </si>
  <si>
    <t xml:space="preserve">OSTVARENJE/ IZVRŠENJE 
1.-12.2025. </t>
  </si>
  <si>
    <t xml:space="preserve"> IZVRŠENJE 
1.-12.2024. </t>
  </si>
  <si>
    <t xml:space="preserve"> IZVRŠENJE 
1.-12.2025. </t>
  </si>
  <si>
    <t>6</t>
  </si>
  <si>
    <t>PRIHODI</t>
  </si>
  <si>
    <t>63</t>
  </si>
  <si>
    <t>POMOĆI IZ INOZ. I SUBJ. UNUTAR OPĆEG PRORAČUNA</t>
  </si>
  <si>
    <t>634</t>
  </si>
  <si>
    <t>Pomoći od izvanproračunskih korisnika</t>
  </si>
  <si>
    <t>6342</t>
  </si>
  <si>
    <t>Kapitalne pomoći od izvanproračunskih korisnika</t>
  </si>
  <si>
    <t>636</t>
  </si>
  <si>
    <t>POMOĆI PROR.KORIS.IZ PRORAČ.KOJI IM NIJE NADLEŽAN</t>
  </si>
  <si>
    <t>6361</t>
  </si>
  <si>
    <t>TEKUĆE POMOĆI PROR.KORIS.IZ PROR.KOJI IM NIJE NADLEŽAN</t>
  </si>
  <si>
    <t>639</t>
  </si>
  <si>
    <t>Prijenosi između proračunskih korisnika istog proračuna</t>
  </si>
  <si>
    <t>6391</t>
  </si>
  <si>
    <t>Tekući prijenosi između proračunskih korisnika istog proračuna</t>
  </si>
  <si>
    <t>6393</t>
  </si>
  <si>
    <t>Tekući prijenosi između proračunskih korisnika istog proračuna temeljem prijenosa EU sredstava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</si>
  <si>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</si>
  <si>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</si>
  <si>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</si>
  <si>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</si>
  <si>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</si>
  <si>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</si>
  <si>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65</t>
  </si>
  <si>
    <t>PRIHODI OD ADMINISTRATIVNIH PRISTOJBI I PO POSEBNI</t>
  </si>
  <si>
    <t>652</t>
  </si>
  <si>
    <t>Prihodi po posebnim propisima</t>
  </si>
  <si>
    <t>6526</t>
  </si>
  <si>
    <t>OSTALI NESPOMENUTI PRIHODI</t>
  </si>
  <si>
    <t>654</t>
  </si>
  <si>
    <t>Naknade za priređivanje igara na sreću</t>
  </si>
  <si>
    <t>6541</t>
  </si>
  <si>
    <t>66</t>
  </si>
  <si>
    <t>PRIHODI OD PRODAJE PROIZ.I ROBE,PRUŽ.USLUGA,DONACIJA</t>
  </si>
  <si>
    <t>661</t>
  </si>
  <si>
    <t>PRIHODI OD PRODAJE PROIZ. I ROBE,PRUŽ.USLUGA</t>
  </si>
  <si>
    <t>6614</t>
  </si>
  <si>
    <t>PRIHODI OD PRODAJE PROIZVODA I 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</si>
  <si>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</si>
  <si>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</si>
  <si>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</si>
  <si>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</si>
  <si>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</si>
  <si>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</si>
  <si>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</si>
  <si>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</si>
  <si>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</si>
  <si>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</si>
  <si>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68</t>
  </si>
  <si>
    <t>Kazne, upravne mjere i ostali prihodi</t>
  </si>
  <si>
    <t>683</t>
  </si>
  <si>
    <t>Ostali prihodi</t>
  </si>
  <si>
    <t>6831</t>
  </si>
  <si>
    <t>OSTALI PRIHODI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</si>
  <si>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</si>
  <si>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</si>
  <si>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</si>
  <si>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</si>
  <si>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</si>
  <si>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</si>
  <si>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</si>
  <si>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</si>
  <si>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</si>
  <si>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</si>
  <si>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</si>
  <si>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</si>
  <si>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</si>
  <si>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</si>
  <si>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</si>
  <si>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3131</t>
  </si>
  <si>
    <t>DOPRINOSI ZA MIROVINSKO OSIGURANJE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</si>
  <si>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</si>
  <si>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</si>
  <si>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</si>
  <si>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</si>
  <si>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</si>
  <si>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</si>
  <si>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</si>
  <si>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</si>
  <si>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</si>
  <si>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</si>
  <si>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</si>
  <si>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</si>
  <si>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</si>
  <si>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</si>
  <si>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</si>
  <si>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</si>
  <si>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</si>
  <si>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</si>
  <si>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</si>
  <si>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</si>
  <si>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</si>
  <si>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</si>
  <si>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</si>
  <si>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</si>
  <si>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</si>
  <si>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</si>
  <si>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</si>
  <si>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</si>
  <si>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</si>
  <si>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</si>
  <si>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</si>
  <si>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</si>
  <si>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</si>
  <si>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</si>
  <si>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</si>
  <si>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</si>
  <si>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</si>
  <si>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</si>
  <si>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</si>
  <si>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</si>
  <si>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</si>
  <si>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</si>
  <si>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</si>
  <si>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</si>
  <si>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</si>
  <si>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</si>
  <si>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</t>
  </si>
  <si>
    <t>OSTALI NESPOMENUTI RASHODI POSLOVANJA</t>
  </si>
  <si>
    <t>3291</t>
  </si>
  <si>
    <t>NAKNADE ZA RAD PRED.I IZVR.TIJELA.POVJ.,I SL.</t>
  </si>
  <si>
    <t>3292</t>
  </si>
  <si>
    <t>PREMIJE OSIGURANJA</t>
  </si>
  <si>
    <t>3293</t>
  </si>
  <si>
    <t>REPREZENTACIJA</t>
  </si>
  <si>
    <t>3294</t>
  </si>
  <si>
    <t>ČLANARINE</t>
  </si>
  <si>
    <t>3295</t>
  </si>
  <si>
    <t>PRISTOJBE I NAKNADE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</si>
  <si>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</si>
  <si>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</si>
  <si>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</si>
  <si>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</si>
  <si>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</si>
  <si>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</si>
  <si>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</si>
  <si>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38</t>
  </si>
  <si>
    <t>DONACIJE I OSTALI RASHODI</t>
  </si>
  <si>
    <t>381</t>
  </si>
  <si>
    <t>TEKUĆE DONACIJE</t>
  </si>
  <si>
    <t>3811</t>
  </si>
  <si>
    <t>TEKUĆE DONACIJE U NOVCU</t>
  </si>
  <si>
    <t>4</t>
  </si>
  <si>
    <t>RASHODI ZA NABAVU NEFINANCIJSKE IMOVINE</t>
  </si>
  <si>
    <t>41</t>
  </si>
  <si>
    <t>RASHODI ZA NABAVU NEPROIZVEDENE IMOVINE</t>
  </si>
  <si>
    <t>412</t>
  </si>
  <si>
    <t>NEMATERIJALNA IMOVINA</t>
  </si>
  <si>
    <t>4123</t>
  </si>
  <si>
    <t>LICENCE</t>
  </si>
  <si>
    <t>42</t>
  </si>
  <si>
    <t>RASHODI ZA NABAVU PROIZV.DUGOTR.IMOVINE</t>
  </si>
  <si>
    <t>421</t>
  </si>
  <si>
    <t>Građevinski objekti</t>
  </si>
  <si>
    <t>4212</t>
  </si>
  <si>
    <t>Poslovni objekti</t>
  </si>
  <si>
    <t>422</t>
  </si>
  <si>
    <t>POSTROJENJA I OPREMA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</si>
  <si>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</si>
  <si>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</si>
  <si>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</si>
  <si>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</si>
  <si>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</si>
  <si>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</si>
  <si>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4224</t>
  </si>
  <si>
    <t>MEDICINSKA I LABORATORIJSKA OPREMA</t>
  </si>
  <si>
    <t>4225</t>
  </si>
  <si>
    <t>INSTRUMENTI, UREĐAJI I STROJEVI</t>
  </si>
  <si>
    <t>4226</t>
  </si>
  <si>
    <t>SPORTSKA I GLAZBENA OPREMA</t>
  </si>
  <si>
    <t>4227</t>
  </si>
  <si>
    <t>UREĐAJI, STROJEVI I OPR.ZA OST.NAMJENE</t>
  </si>
  <si>
    <t>423</t>
  </si>
  <si>
    <t>PRIJEVOZNA SREDSTVA</t>
  </si>
  <si>
    <t>4231</t>
  </si>
  <si>
    <t>PRIJEVOZNA SREDSTVA U CESTOVNOM PROMETU</t>
  </si>
  <si>
    <t>424</t>
  </si>
  <si>
    <t>Knjige, umjetnička djela i ostale izložbene vrijednosti</t>
  </si>
  <si>
    <t>4241</t>
  </si>
  <si>
    <t>Knjige</t>
  </si>
  <si>
    <t>425</t>
  </si>
  <si>
    <t>Višegodišnji nasadi i osnovno stado</t>
  </si>
  <si>
    <t>4251</t>
  </si>
  <si>
    <t>Višegodišnji nasadi</t>
  </si>
  <si>
    <t>4252</t>
  </si>
  <si>
    <t>Osnovno stado</t>
  </si>
  <si>
    <t>45</t>
  </si>
  <si>
    <t>RASHODI ZA DODATNA ULAGANJA NA NEFINANCIJSKOJ IMOV</t>
  </si>
  <si>
    <t>451</t>
  </si>
  <si>
    <t>DODATNA ULAGANJA NA GRAĐEVINSKIM OBJEKTIMA</t>
  </si>
  <si>
    <t>4511</t>
  </si>
  <si>
    <t>452</t>
  </si>
  <si>
    <t>Dodatna ulaganja na postrojenju i opremi</t>
  </si>
  <si>
    <t>4521</t>
  </si>
  <si>
    <t>Dodatna ulaganja na postrojenjima i opremi</t>
  </si>
  <si>
    <t>1 Opći prihodi i primici</t>
  </si>
  <si>
    <t>11 Opći prihodi i primici</t>
  </si>
  <si>
    <t>3 Vlastiti prihodi</t>
  </si>
  <si>
    <t>31 Vlastiti prihodi</t>
  </si>
  <si>
    <t>4 Prihodi za posebne namjene</t>
  </si>
  <si>
    <t>41 Prihodi od igara na sreću</t>
  </si>
  <si>
    <t>5 Pomoći</t>
  </si>
  <si>
    <t>52 Ostale pomoći</t>
  </si>
  <si>
    <t>7 Prihodi od prodaje ili zamjene nefinancijske imovine i naknade s naslova osiguranja</t>
  </si>
  <si>
    <t>71 Prihodi od prodaje ili zamjene nefinancijske imovine i naknade s naslova osiguranja</t>
  </si>
  <si>
    <t>3 Javni red i sigurnost</t>
  </si>
  <si>
    <t>0340 Zatvori</t>
  </si>
  <si>
    <t>109 Ministarstvo pravosuđa, uprave i digitalne transofrmacije</t>
  </si>
  <si>
    <t>15 Zatvori i kaznionice</t>
  </si>
  <si>
    <t>3164 KAZNIONICA U LEPOGLAVI</t>
  </si>
  <si>
    <t>2809 Upravljanje zatvorskim i probacijskim sustavom</t>
  </si>
  <si>
    <t>11</t>
  </si>
  <si>
    <t>43</t>
  </si>
  <si>
    <t>52</t>
  </si>
  <si>
    <t>71</t>
  </si>
  <si>
    <t>A630000</t>
  </si>
  <si>
    <t>Izvršavanje kazne zatvora, mjere pritvora i odgojne mjere</t>
  </si>
  <si>
    <t>TEKUĆI PLAN  2025.*</t>
  </si>
  <si>
    <t>IZVRŠENJE 1.-12.2025.*</t>
  </si>
  <si>
    <t xml:space="preserve">INDEKS**
</t>
  </si>
  <si>
    <t>Opći prihodi i primici</t>
  </si>
  <si>
    <t>3114</t>
  </si>
  <si>
    <t>PLAĆE ZA POSEBNE UVJETE RADA</t>
  </si>
  <si>
    <t>Prihodi od igara na sreću</t>
  </si>
  <si>
    <t>61</t>
  </si>
  <si>
    <t>Prihodi od poreza</t>
  </si>
  <si>
    <t>614</t>
  </si>
  <si>
    <t>Porezi na robu i usluge</t>
  </si>
  <si>
    <t>6148</t>
  </si>
  <si>
    <t>NAKNADE ZA PRIREĐIVANJE IGARA NA SREĆU</t>
  </si>
  <si>
    <t>A630113</t>
  </si>
  <si>
    <t>Izvršavanje kazne zatvora, mjere pritvora i odgojne mjere (iz evidencijskih prihoda)</t>
  </si>
  <si>
    <t>Vlastiti prihodi</t>
  </si>
  <si>
    <t>Ostali prihodi za posebne namjene</t>
  </si>
  <si>
    <t>Ostale pomoći</t>
  </si>
  <si>
    <t>Prihodi od prodaje ili zamjene nefinancijske imovine i naknade s naslova osiguranja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</si>
</sst>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7" fillId="0" borderId="0"/>
    <xf numFmtId="0" fontId="7" fillId="0" borderId="0"/>
  </cellStyleXfs>
  <cellXfs count="130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164" fontId="17" fillId="0" borderId="3" xfId="2" applyFont="1" applyBorder="1" applyAlignment="1">
      <alignment horizontal="left"/>
    </xf>
    <xf numFmtId="164" fontId="17" fillId="0" borderId="3" xfId="0" applyNumberFormat="1" applyFont="1" applyBorder="1" applyAlignment="1" applyProtection="1"/>
    <xf numFmtId="164" fontId="18" fillId="0" borderId="0" xfId="2" applyFont="1" applyBorder="1"/>
    <xf numFmtId="164" fontId="18" fillId="0" borderId="0" xfId="2" applyFont="1"/>
    <xf numFmtId="0" fontId="17" fillId="0" borderId="3" xfId="2" applyNumberFormat="1" applyFont="1" applyBorder="1" applyAlignment="1">
      <alignment horizontal="left"/>
    </xf>
    <xf numFmtId="164" fontId="9" fillId="0" borderId="3" xfId="2" applyFont="1" applyBorder="1"/>
    <xf numFmtId="164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164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5" fontId="17" fillId="5" borderId="6" xfId="2" applyNumberFormat="1" applyFont="1" applyFill="1" applyBorder="1" applyAlignment="1"/>
    <xf numFmtId="165" fontId="17" fillId="0" borderId="7" xfId="2" applyNumberFormat="1" applyFont="1" applyBorder="1" applyAlignment="1">
      <alignment horizontal="center"/>
    </xf>
    <xf numFmtId="165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164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164" fontId="20" fillId="8" borderId="13" xfId="2" applyFont="1" applyFill="1" applyBorder="1" applyAlignment="1">
      <alignment horizontal="left" wrapText="1"/>
    </xf>
    <xf numFmtId="0" fontId="18" fillId="0" borderId="0" xfId="3" applyFont="1"/>
    <xf numFmtId="164" fontId="18" fillId="0" borderId="3" xfId="2" applyFont="1" applyBorder="1" applyAlignment="1">
      <alignment horizontal="center"/>
    </xf>
    <xf numFmtId="164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vertical="center"/>
    </xf>
    <xf numFmtId="4" fontId="7" fillId="0" borderId="3" xfId="0" applyNumberFormat="1" applyFont="1" applyFill="1" applyBorder="1" applyAlignment="1">
      <alignment vertical="center" wrapText="1"/>
    </xf>
    <xf numFmtId="4" fontId="6" fillId="0" borderId="3" xfId="0" applyNumberFormat="1" applyFont="1" applyFill="1" applyBorder="1" applyAlignment="1">
      <alignment horizontal="right"/>
    </xf>
    <xf numFmtId="4" fontId="20" fillId="0" borderId="3" xfId="0" applyNumberFormat="1" applyFont="1" applyFill="1" applyBorder="1"/>
    <xf numFmtId="4" fontId="3" fillId="0" borderId="3" xfId="0" applyNumberFormat="1" applyFont="1" applyFill="1" applyBorder="1" applyAlignment="1">
      <alignment horizontal="right"/>
    </xf>
    <xf numFmtId="4" fontId="0" fillId="0" borderId="3" xfId="0" applyNumberFormat="1" applyFill="1" applyBorder="1"/>
    <xf numFmtId="4" fontId="18" fillId="0" borderId="13" xfId="2" applyNumberFormat="1" applyFont="1" applyFill="1" applyBorder="1"/>
  </cellXfs>
  <cellStyles count="4">
    <cellStyle name="Normalno" xfId="0" builtinId="0"/>
    <cellStyle name="Normalno 2" xfId="3"/>
    <cellStyle name="Normalno 3" xfId="1"/>
    <cellStyle name="Normaln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W29"/>
  <sheetViews>
    <sheetView topLeftCell="A10" workbookViewId="0">
      <selection activeCell="J24" sqref="J24:J25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12" t="s">
        <v>41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111" t="s">
        <v>4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111" t="s">
        <v>24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02" t="s">
        <v>31</v>
      </c>
      <c r="C7" s="102"/>
      <c r="D7" s="102"/>
      <c r="E7" s="102"/>
      <c r="F7" s="102"/>
      <c r="G7" s="5"/>
      <c r="H7" s="6"/>
      <c r="I7" s="6"/>
      <c r="J7" s="6"/>
      <c r="K7" s="22"/>
      <c r="L7" s="22"/>
    </row>
    <row r="8" spans="2:13" ht="25.5" x14ac:dyDescent="0.25">
      <c r="B8" s="104" t="s">
        <v>3</v>
      </c>
      <c r="C8" s="104"/>
      <c r="D8" s="104"/>
      <c r="E8" s="104"/>
      <c r="F8" s="104"/>
      <c r="G8" s="21" t="s">
        <v>42</v>
      </c>
      <c r="H8" s="21" t="s">
        <v>43</v>
      </c>
      <c r="I8" s="21" t="s">
        <v>44</v>
      </c>
      <c r="J8" s="21" t="s">
        <v>45</v>
      </c>
      <c r="K8" s="21" t="s">
        <v>6</v>
      </c>
      <c r="L8" s="21" t="s">
        <v>22</v>
      </c>
    </row>
    <row r="9" spans="2:13" x14ac:dyDescent="0.25">
      <c r="B9" s="115">
        <v>1</v>
      </c>
      <c r="C9" s="115"/>
      <c r="D9" s="115"/>
      <c r="E9" s="115"/>
      <c r="F9" s="116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03" t="s">
        <v>8</v>
      </c>
      <c r="C10" s="101"/>
      <c r="D10" s="101"/>
      <c r="E10" s="101"/>
      <c r="F10" s="97"/>
      <c r="G10" s="123">
        <v>19562760.420000002</v>
      </c>
      <c r="H10" s="86">
        <v>21007519</v>
      </c>
      <c r="I10" s="86">
        <v>20959719</v>
      </c>
      <c r="J10" s="125">
        <v>21210853.48</v>
      </c>
      <c r="K10" s="86"/>
      <c r="L10" s="86"/>
    </row>
    <row r="11" spans="2:13" x14ac:dyDescent="0.25">
      <c r="B11" s="96" t="s">
        <v>7</v>
      </c>
      <c r="C11" s="97"/>
      <c r="D11" s="97"/>
      <c r="E11" s="97"/>
      <c r="F11" s="97"/>
      <c r="G11" s="85"/>
      <c r="H11" s="86"/>
      <c r="I11" s="86"/>
      <c r="J11" s="86"/>
      <c r="K11" s="86"/>
      <c r="L11" s="86"/>
    </row>
    <row r="12" spans="2:13" x14ac:dyDescent="0.25">
      <c r="B12" s="113" t="s">
        <v>0</v>
      </c>
      <c r="C12" s="99"/>
      <c r="D12" s="99"/>
      <c r="E12" s="99"/>
      <c r="F12" s="114"/>
      <c r="G12" s="87">
        <f>ROUND(G10+G11,2)</f>
        <v>19562760.420000002</v>
      </c>
      <c r="H12" s="87">
        <f>ROUND(H10+H11,2)</f>
        <v>21007519</v>
      </c>
      <c r="I12" s="87">
        <f>ROUND(I10+I11,2)</f>
        <v>20959719</v>
      </c>
      <c r="J12" s="87">
        <f>ROUND(J10+J11,2)</f>
        <v>21210853.48</v>
      </c>
      <c r="K12" s="88">
        <f>J12/G12*100</f>
        <v>108.42464470563709</v>
      </c>
      <c r="L12" s="88">
        <f>J12/I12*100</f>
        <v>101.1981767503658</v>
      </c>
    </row>
    <row r="13" spans="2:13" x14ac:dyDescent="0.25">
      <c r="B13" s="100" t="s">
        <v>9</v>
      </c>
      <c r="C13" s="101"/>
      <c r="D13" s="101"/>
      <c r="E13" s="101"/>
      <c r="F13" s="101"/>
      <c r="G13" s="89">
        <v>18389301.949999999</v>
      </c>
      <c r="H13" s="86">
        <v>19679460</v>
      </c>
      <c r="I13" s="86">
        <v>19561660</v>
      </c>
      <c r="J13" s="86">
        <v>19881033.829999998</v>
      </c>
      <c r="K13" s="86"/>
      <c r="L13" s="86"/>
    </row>
    <row r="14" spans="2:13" x14ac:dyDescent="0.25">
      <c r="B14" s="96" t="s">
        <v>10</v>
      </c>
      <c r="C14" s="97"/>
      <c r="D14" s="97"/>
      <c r="E14" s="97"/>
      <c r="F14" s="97"/>
      <c r="G14" s="85">
        <v>819553.38</v>
      </c>
      <c r="H14" s="86">
        <v>1142540</v>
      </c>
      <c r="I14" s="86">
        <v>1212540</v>
      </c>
      <c r="J14" s="86">
        <v>1240556.93</v>
      </c>
      <c r="K14" s="86"/>
      <c r="L14" s="86"/>
    </row>
    <row r="15" spans="2:13" x14ac:dyDescent="0.25">
      <c r="B15" s="14" t="s">
        <v>1</v>
      </c>
      <c r="C15" s="15"/>
      <c r="D15" s="15"/>
      <c r="E15" s="15"/>
      <c r="F15" s="15"/>
      <c r="G15" s="87">
        <f>ROUND(G13+G14,2)</f>
        <v>19208855.329999998</v>
      </c>
      <c r="H15" s="87">
        <f>ROUND(H13+H14,2)</f>
        <v>20822000</v>
      </c>
      <c r="I15" s="87">
        <f>ROUND(I13+I14,2)</f>
        <v>20774200</v>
      </c>
      <c r="J15" s="87">
        <f>ROUND(J13+J14,2)</f>
        <v>21121590.760000002</v>
      </c>
      <c r="K15" s="88">
        <f>J15/G15*100</f>
        <v>109.957571115717</v>
      </c>
      <c r="L15" s="88">
        <f>J15/I15*100</f>
        <v>101.672222083161</v>
      </c>
    </row>
    <row r="16" spans="2:13" x14ac:dyDescent="0.25">
      <c r="B16" s="98" t="s">
        <v>2</v>
      </c>
      <c r="C16" s="99"/>
      <c r="D16" s="99"/>
      <c r="E16" s="99"/>
      <c r="F16" s="99"/>
      <c r="G16" s="90">
        <f>ROUND(G12-G15,2)</f>
        <v>353905.09</v>
      </c>
      <c r="H16" s="90">
        <f>ROUND(H12-H15,2)</f>
        <v>185519</v>
      </c>
      <c r="I16" s="90">
        <f>ROUND(I12-I15,2)</f>
        <v>185519</v>
      </c>
      <c r="J16" s="90">
        <f>ROUND(J12-J15,2)</f>
        <v>89262.720000000001</v>
      </c>
      <c r="K16" s="88">
        <f>J16/G16*100</f>
        <v>25.222219889518964</v>
      </c>
      <c r="L16" s="88">
        <f>J16/I16*100</f>
        <v>48.115136455026168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02" t="s">
        <v>28</v>
      </c>
      <c r="C18" s="102"/>
      <c r="D18" s="102"/>
      <c r="E18" s="102"/>
      <c r="F18" s="102"/>
      <c r="G18" s="7"/>
      <c r="H18" s="7"/>
      <c r="I18" s="7"/>
      <c r="J18" s="7"/>
      <c r="K18" s="1"/>
      <c r="L18" s="1"/>
      <c r="M18" s="1"/>
    </row>
    <row r="19" spans="1:49" ht="25.5" x14ac:dyDescent="0.25">
      <c r="B19" s="104" t="s">
        <v>3</v>
      </c>
      <c r="C19" s="104"/>
      <c r="D19" s="104"/>
      <c r="E19" s="104"/>
      <c r="F19" s="104"/>
      <c r="G19" s="21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9" x14ac:dyDescent="0.25">
      <c r="B20" s="105">
        <v>1</v>
      </c>
      <c r="C20" s="106"/>
      <c r="D20" s="106"/>
      <c r="E20" s="106"/>
      <c r="F20" s="106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03" t="s">
        <v>11</v>
      </c>
      <c r="C21" s="107"/>
      <c r="D21" s="107"/>
      <c r="E21" s="107"/>
      <c r="F21" s="107"/>
      <c r="G21" s="91"/>
      <c r="H21" s="86"/>
      <c r="I21" s="86"/>
      <c r="J21" s="86"/>
      <c r="K21" s="86"/>
      <c r="L21" s="86"/>
    </row>
    <row r="22" spans="1:49" x14ac:dyDescent="0.25">
      <c r="B22" s="103" t="s">
        <v>12</v>
      </c>
      <c r="C22" s="101"/>
      <c r="D22" s="101"/>
      <c r="E22" s="101"/>
      <c r="F22" s="101"/>
      <c r="G22" s="89"/>
      <c r="H22" s="86"/>
      <c r="I22" s="86"/>
      <c r="J22" s="86"/>
      <c r="K22" s="86"/>
      <c r="L22" s="86"/>
    </row>
    <row r="23" spans="1:49" ht="15" customHeight="1" x14ac:dyDescent="0.25">
      <c r="B23" s="108" t="s">
        <v>23</v>
      </c>
      <c r="C23" s="109"/>
      <c r="D23" s="109"/>
      <c r="E23" s="109"/>
      <c r="F23" s="110"/>
      <c r="G23" s="92">
        <f>ROUND(G21-G22,2)</f>
        <v>0</v>
      </c>
      <c r="H23" s="92">
        <f>ROUND(H21-H22,2)</f>
        <v>0</v>
      </c>
      <c r="I23" s="92">
        <f>ROUND(I21-I22,2)</f>
        <v>0</v>
      </c>
      <c r="J23" s="92">
        <f>ROUND(J21-J22,2)</f>
        <v>0</v>
      </c>
      <c r="K23" s="93" t="e">
        <f>J23/G23*100</f>
        <v>#DIV/0!</v>
      </c>
      <c r="L23" s="93" t="e">
        <f>J23/I23*100</f>
        <v>#DIV/0!</v>
      </c>
    </row>
    <row r="24" spans="1:49" s="29" customFormat="1" ht="15" customHeight="1" x14ac:dyDescent="0.25">
      <c r="A24"/>
      <c r="B24" s="103" t="s">
        <v>5</v>
      </c>
      <c r="C24" s="101"/>
      <c r="D24" s="101"/>
      <c r="E24" s="101"/>
      <c r="F24" s="101"/>
      <c r="G24" s="89">
        <v>305852.19</v>
      </c>
      <c r="H24" s="86"/>
      <c r="I24" s="86"/>
      <c r="J24" s="124">
        <v>692983.72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03" t="s">
        <v>27</v>
      </c>
      <c r="C25" s="101"/>
      <c r="D25" s="101"/>
      <c r="E25" s="101"/>
      <c r="F25" s="101"/>
      <c r="G25" s="124">
        <v>-692983.72</v>
      </c>
      <c r="H25" s="86"/>
      <c r="I25" s="86"/>
      <c r="J25" s="124">
        <v>-779826.92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08" t="s">
        <v>29</v>
      </c>
      <c r="C26" s="109"/>
      <c r="D26" s="109"/>
      <c r="E26" s="109"/>
      <c r="F26" s="110"/>
      <c r="G26" s="94">
        <f>ROUND(G24+G25,2)</f>
        <v>-387131.53</v>
      </c>
      <c r="H26" s="94">
        <f>ROUND(H24+H25,2)</f>
        <v>0</v>
      </c>
      <c r="I26" s="94">
        <f>ROUND(I24+I25,2)</f>
        <v>0</v>
      </c>
      <c r="J26" s="94">
        <f>ROUND(J24+J25,2)</f>
        <v>-86843.199999999997</v>
      </c>
      <c r="K26" s="93">
        <f>J26/G26*100</f>
        <v>22.432479214493327</v>
      </c>
      <c r="L26" s="93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95" t="s">
        <v>30</v>
      </c>
      <c r="C27" s="95"/>
      <c r="D27" s="95"/>
      <c r="E27" s="95"/>
      <c r="F27" s="95"/>
      <c r="G27" s="94">
        <f>ROUND(G16+G26,2)</f>
        <v>-33226.44</v>
      </c>
      <c r="H27" s="94">
        <f>ROUND(H16+H26,2)</f>
        <v>185519</v>
      </c>
      <c r="I27" s="94">
        <f>ROUND(I16+I26,2)</f>
        <v>185519</v>
      </c>
      <c r="J27" s="94">
        <f>ROUND(J16+J26,2)</f>
        <v>2419.52</v>
      </c>
      <c r="K27" s="93">
        <f>J27/G27*100</f>
        <v>-7.2819116342286438</v>
      </c>
      <c r="L27" s="93">
        <f>J27/I27*100</f>
        <v>1.3041898673451238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L116"/>
  <sheetViews>
    <sheetView topLeftCell="A94" zoomScale="90" zoomScaleNormal="90" workbookViewId="0">
      <selection activeCell="J34" sqref="J34:J35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1" t="s">
        <v>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111" t="s">
        <v>26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111" t="s">
        <v>15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17" t="s">
        <v>3</v>
      </c>
      <c r="C8" s="118"/>
      <c r="D8" s="118"/>
      <c r="E8" s="118"/>
      <c r="F8" s="119"/>
      <c r="G8" s="28" t="s">
        <v>46</v>
      </c>
      <c r="H8" s="28" t="s">
        <v>43</v>
      </c>
      <c r="I8" s="28" t="s">
        <v>44</v>
      </c>
      <c r="J8" s="28" t="s">
        <v>47</v>
      </c>
      <c r="K8" s="28" t="s">
        <v>6</v>
      </c>
      <c r="L8" s="28" t="s">
        <v>22</v>
      </c>
    </row>
    <row r="9" spans="2:12" x14ac:dyDescent="0.25">
      <c r="B9" s="120">
        <v>1</v>
      </c>
      <c r="C9" s="121"/>
      <c r="D9" s="121"/>
      <c r="E9" s="121"/>
      <c r="F9" s="122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5"/>
      <c r="C10" s="66"/>
      <c r="D10" s="67"/>
      <c r="E10" s="68"/>
      <c r="F10" s="60" t="s">
        <v>38</v>
      </c>
      <c r="G10" s="65">
        <f>G11</f>
        <v>19562760.420000002</v>
      </c>
      <c r="H10" s="65">
        <f>H11</f>
        <v>21007519</v>
      </c>
      <c r="I10" s="65">
        <f>I11</f>
        <v>20959719</v>
      </c>
      <c r="J10" s="65">
        <f>J11</f>
        <v>21210853.480000004</v>
      </c>
      <c r="K10" s="69">
        <f t="shared" ref="K10:K38" si="0">(J10*100)/G10</f>
        <v>108.42464470563712</v>
      </c>
      <c r="L10" s="69">
        <f t="shared" ref="L10:L38" si="1">(J10*100)/I10</f>
        <v>101.1981767503658</v>
      </c>
    </row>
    <row r="11" spans="2:12" x14ac:dyDescent="0.25">
      <c r="B11" s="65" t="s">
        <v>50</v>
      </c>
      <c r="C11" s="65"/>
      <c r="D11" s="65"/>
      <c r="E11" s="65"/>
      <c r="F11" s="65" t="s">
        <v>51</v>
      </c>
      <c r="G11" s="65">
        <f>G12+G20+G23+G28+G32+G36</f>
        <v>19562760.420000002</v>
      </c>
      <c r="H11" s="65">
        <f>H12+H20+H23+H28+H32+H36</f>
        <v>21007519</v>
      </c>
      <c r="I11" s="65">
        <f>I12+I20+I23+I28+I32+I36</f>
        <v>20959719</v>
      </c>
      <c r="J11" s="65">
        <f>J12+J20+J23+J28+J32+J36</f>
        <v>21210853.480000004</v>
      </c>
      <c r="K11" s="65">
        <f t="shared" si="0"/>
        <v>108.42464470563712</v>
      </c>
      <c r="L11" s="65">
        <f t="shared" si="1"/>
        <v>101.1981767503658</v>
      </c>
    </row>
    <row r="12" spans="2:12" x14ac:dyDescent="0.25">
      <c r="B12" s="65"/>
      <c r="C12" s="65" t="s">
        <v>52</v>
      </c>
      <c r="D12" s="65"/>
      <c r="E12" s="65"/>
      <c r="F12" s="65" t="s">
        <v>53</v>
      </c>
      <c r="G12" s="65">
        <f>G13+G15+G17</f>
        <v>47475.700000000004</v>
      </c>
      <c r="H12" s="65">
        <f>H13+H15+H17</f>
        <v>77425</v>
      </c>
      <c r="I12" s="65">
        <f>I13+I15+I17</f>
        <v>77425</v>
      </c>
      <c r="J12" s="65">
        <f>J13+J15+J17</f>
        <v>76573.97</v>
      </c>
      <c r="K12" s="65">
        <f t="shared" si="0"/>
        <v>161.29087090869643</v>
      </c>
      <c r="L12" s="65">
        <f t="shared" si="1"/>
        <v>98.900833064255735</v>
      </c>
    </row>
    <row r="13" spans="2:12" x14ac:dyDescent="0.25">
      <c r="B13" s="65"/>
      <c r="C13" s="65"/>
      <c r="D13" s="65" t="s">
        <v>54</v>
      </c>
      <c r="E13" s="65"/>
      <c r="F13" s="65" t="s">
        <v>55</v>
      </c>
      <c r="G13" s="65">
        <f>G14</f>
        <v>0</v>
      </c>
      <c r="H13" s="65">
        <f>H14</f>
        <v>37425</v>
      </c>
      <c r="I13" s="65">
        <f>I14</f>
        <v>37425</v>
      </c>
      <c r="J13" s="65">
        <f>J14</f>
        <v>37425</v>
      </c>
      <c r="K13" s="65" t="e">
        <f t="shared" si="0"/>
        <v>#DIV/0!</v>
      </c>
      <c r="L13" s="65">
        <f t="shared" si="1"/>
        <v>100</v>
      </c>
    </row>
    <row r="14" spans="2:12" x14ac:dyDescent="0.25">
      <c r="B14" s="66"/>
      <c r="C14" s="66"/>
      <c r="D14" s="66"/>
      <c r="E14" s="66" t="s">
        <v>56</v>
      </c>
      <c r="F14" s="66" t="s">
        <v>57</v>
      </c>
      <c r="G14" s="66">
        <v>0</v>
      </c>
      <c r="H14" s="66">
        <v>37425</v>
      </c>
      <c r="I14" s="66">
        <v>37425</v>
      </c>
      <c r="J14" s="66">
        <v>37425</v>
      </c>
      <c r="K14" s="66" t="e">
        <f t="shared" si="0"/>
        <v>#DIV/0!</v>
      </c>
      <c r="L14" s="66">
        <f t="shared" si="1"/>
        <v>100</v>
      </c>
    </row>
    <row r="15" spans="2:12" x14ac:dyDescent="0.25">
      <c r="B15" s="65"/>
      <c r="C15" s="65"/>
      <c r="D15" s="65" t="s">
        <v>58</v>
      </c>
      <c r="E15" s="65"/>
      <c r="F15" s="65" t="s">
        <v>59</v>
      </c>
      <c r="G15" s="65">
        <f>G16</f>
        <v>2389</v>
      </c>
      <c r="H15" s="65">
        <f>H16</f>
        <v>0</v>
      </c>
      <c r="I15" s="65">
        <f>I16</f>
        <v>0</v>
      </c>
      <c r="J15" s="65">
        <f>J16</f>
        <v>0</v>
      </c>
      <c r="K15" s="65">
        <f t="shared" si="0"/>
        <v>0</v>
      </c>
      <c r="L15" s="65" t="e">
        <f t="shared" si="1"/>
        <v>#DIV/0!</v>
      </c>
    </row>
    <row r="16" spans="2:12" x14ac:dyDescent="0.25">
      <c r="B16" s="66"/>
      <c r="C16" s="66"/>
      <c r="D16" s="66"/>
      <c r="E16" s="66" t="s">
        <v>60</v>
      </c>
      <c r="F16" s="66" t="s">
        <v>61</v>
      </c>
      <c r="G16" s="66">
        <v>2389</v>
      </c>
      <c r="H16" s="66">
        <v>0</v>
      </c>
      <c r="I16" s="66">
        <v>0</v>
      </c>
      <c r="J16" s="66">
        <v>0</v>
      </c>
      <c r="K16" s="66">
        <f t="shared" si="0"/>
        <v>0</v>
      </c>
      <c r="L16" s="66" t="e">
        <f t="shared" si="1"/>
        <v>#DIV/0!</v>
      </c>
    </row>
    <row r="17" spans="2:12" x14ac:dyDescent="0.25">
      <c r="B17" s="65"/>
      <c r="C17" s="65"/>
      <c r="D17" s="65" t="s">
        <v>62</v>
      </c>
      <c r="E17" s="65"/>
      <c r="F17" s="65" t="s">
        <v>63</v>
      </c>
      <c r="G17" s="65">
        <f>G18+G19</f>
        <v>45086.700000000004</v>
      </c>
      <c r="H17" s="65">
        <f>H18+H19</f>
        <v>40000</v>
      </c>
      <c r="I17" s="65">
        <f>I18+I19</f>
        <v>40000</v>
      </c>
      <c r="J17" s="65">
        <f>J18+J19</f>
        <v>39148.97</v>
      </c>
      <c r="K17" s="65">
        <f t="shared" si="0"/>
        <v>86.830417839407176</v>
      </c>
      <c r="L17" s="65">
        <f t="shared" si="1"/>
        <v>97.872425000000007</v>
      </c>
    </row>
    <row r="18" spans="2:12" x14ac:dyDescent="0.25">
      <c r="B18" s="66"/>
      <c r="C18" s="66"/>
      <c r="D18" s="66"/>
      <c r="E18" s="66" t="s">
        <v>64</v>
      </c>
      <c r="F18" s="66" t="s">
        <v>65</v>
      </c>
      <c r="G18" s="66">
        <v>9428.0400000000009</v>
      </c>
      <c r="H18" s="66">
        <v>16000</v>
      </c>
      <c r="I18" s="66">
        <v>16000</v>
      </c>
      <c r="J18" s="66">
        <v>8479.34</v>
      </c>
      <c r="K18" s="66">
        <f t="shared" si="0"/>
        <v>89.937463141861926</v>
      </c>
      <c r="L18" s="66">
        <f t="shared" si="1"/>
        <v>52.995874999999998</v>
      </c>
    </row>
    <row r="19" spans="2:12" x14ac:dyDescent="0.25">
      <c r="B19" s="66"/>
      <c r="C19" s="66"/>
      <c r="D19" s="66"/>
      <c r="E19" s="66" t="s">
        <v>66</v>
      </c>
      <c r="F19" s="66" t="s">
        <v>67</v>
      </c>
      <c r="G19" s="66">
        <v>35658.660000000003</v>
      </c>
      <c r="H19" s="66">
        <v>24000</v>
      </c>
      <c r="I19" s="66">
        <v>24000</v>
      </c>
      <c r="J19" s="66">
        <v>30669.63</v>
      </c>
      <c r="K19" s="66">
        <f t="shared" si="0"/>
        <v>86.008924620274556</v>
      </c>
      <c r="L19" s="66">
        <f t="shared" si="1"/>
        <v>127.790125</v>
      </c>
    </row>
    <row r="20" spans="2:12" x14ac:dyDescent="0.25">
      <c r="B20" s="65"/>
      <c r="C20" s="65" t="s">
        <v>68</v>
      </c>
      <c r="D20" s="65"/>
      <c r="E20" s="65"/>
      <c r="F20" s="65" t="s">
        <v>69</v>
      </c>
      <c r="G20" s="65">
        <f t="shared" ref="G20:J21" si="2">G21</f>
        <v>0</v>
      </c>
      <c r="H20" s="65">
        <f t="shared" si="2"/>
        <v>50</v>
      </c>
      <c r="I20" s="65">
        <f t="shared" si="2"/>
        <v>50</v>
      </c>
      <c r="J20" s="65">
        <f t="shared" si="2"/>
        <v>14.85</v>
      </c>
      <c r="K20" s="65" t="e">
        <f t="shared" si="0"/>
        <v>#DIV/0!</v>
      </c>
      <c r="L20" s="65">
        <f t="shared" si="1"/>
        <v>29.7</v>
      </c>
    </row>
    <row r="21" spans="2:12" x14ac:dyDescent="0.25">
      <c r="B21" s="65"/>
      <c r="C21" s="65"/>
      <c r="D21" s="65" t="s">
        <v>70</v>
      </c>
      <c r="E21" s="65"/>
      <c r="F21" s="65" t="s">
        <v>71</v>
      </c>
      <c r="G21" s="65">
        <f t="shared" si="2"/>
        <v>0</v>
      </c>
      <c r="H21" s="65">
        <f t="shared" si="2"/>
        <v>50</v>
      </c>
      <c r="I21" s="65">
        <f t="shared" si="2"/>
        <v>50</v>
      </c>
      <c r="J21" s="65">
        <f t="shared" si="2"/>
        <v>14.85</v>
      </c>
      <c r="K21" s="65" t="e">
        <f t="shared" si="0"/>
        <v>#DIV/0!</v>
      </c>
      <c r="L21" s="65">
        <f t="shared" si="1"/>
        <v>29.7</v>
      </c>
    </row>
    <row r="22" spans="2:12" x14ac:dyDescent="0.25">
      <c r="B22" s="66"/>
      <c r="C22" s="66"/>
      <c r="D22" s="66"/>
      <c r="E22" s="66" t="s">
        <v>72</v>
      </c>
      <c r="F22" s="66" t="s">
        <v>73</v>
      </c>
      <c r="G22" s="66">
        <v>0</v>
      </c>
      <c r="H22" s="66">
        <v>50</v>
      </c>
      <c r="I22" s="66">
        <v>50</v>
      </c>
      <c r="J22" s="66">
        <v>14.85</v>
      </c>
      <c r="K22" s="66" t="e">
        <f t="shared" si="0"/>
        <v>#DIV/0!</v>
      </c>
      <c r="L22" s="66">
        <f t="shared" si="1"/>
        <v>29.7</v>
      </c>
    </row>
    <row r="23" spans="2:12" x14ac:dyDescent="0.25">
      <c r="B23" s="65"/>
      <c r="C23" s="65" t="s">
        <v>74</v>
      </c>
      <c r="D23" s="65"/>
      <c r="E23" s="65"/>
      <c r="F23" s="65" t="s">
        <v>75</v>
      </c>
      <c r="G23" s="65">
        <f>G24+G26</f>
        <v>54041.59</v>
      </c>
      <c r="H23" s="65">
        <f>H24+H26</f>
        <v>37744</v>
      </c>
      <c r="I23" s="65">
        <f>I24+I26</f>
        <v>37744</v>
      </c>
      <c r="J23" s="65">
        <f>J24+J26</f>
        <v>55165.279999999999</v>
      </c>
      <c r="K23" s="65">
        <f t="shared" si="0"/>
        <v>102.07930595676405</v>
      </c>
      <c r="L23" s="65">
        <f t="shared" si="1"/>
        <v>146.15642221280203</v>
      </c>
    </row>
    <row r="24" spans="2:12" x14ac:dyDescent="0.25">
      <c r="B24" s="65"/>
      <c r="C24" s="65"/>
      <c r="D24" s="65" t="s">
        <v>76</v>
      </c>
      <c r="E24" s="65"/>
      <c r="F24" s="65" t="s">
        <v>77</v>
      </c>
      <c r="G24" s="65">
        <f>G25</f>
        <v>0</v>
      </c>
      <c r="H24" s="65">
        <f>H25</f>
        <v>0</v>
      </c>
      <c r="I24" s="65">
        <f>I25</f>
        <v>0</v>
      </c>
      <c r="J24" s="65">
        <f>J25</f>
        <v>2745.76</v>
      </c>
      <c r="K24" s="65" t="e">
        <f t="shared" si="0"/>
        <v>#DIV/0!</v>
      </c>
      <c r="L24" s="65" t="e">
        <f t="shared" si="1"/>
        <v>#DIV/0!</v>
      </c>
    </row>
    <row r="25" spans="2:12" x14ac:dyDescent="0.25">
      <c r="B25" s="66"/>
      <c r="C25" s="66"/>
      <c r="D25" s="66"/>
      <c r="E25" s="66" t="s">
        <v>78</v>
      </c>
      <c r="F25" s="66" t="s">
        <v>79</v>
      </c>
      <c r="G25" s="66">
        <v>0</v>
      </c>
      <c r="H25" s="66">
        <v>0</v>
      </c>
      <c r="I25" s="66">
        <v>0</v>
      </c>
      <c r="J25" s="66">
        <v>2745.76</v>
      </c>
      <c r="K25" s="66" t="e">
        <f t="shared" si="0"/>
        <v>#DIV/0!</v>
      </c>
      <c r="L25" s="66" t="e">
        <f t="shared" si="1"/>
        <v>#DIV/0!</v>
      </c>
    </row>
    <row r="26" spans="2:12" x14ac:dyDescent="0.25">
      <c r="B26" s="65"/>
      <c r="C26" s="65"/>
      <c r="D26" s="65" t="s">
        <v>80</v>
      </c>
      <c r="E26" s="65"/>
      <c r="F26" s="65" t="s">
        <v>81</v>
      </c>
      <c r="G26" s="65">
        <f>G27</f>
        <v>54041.59</v>
      </c>
      <c r="H26" s="65">
        <f>H27</f>
        <v>37744</v>
      </c>
      <c r="I26" s="65">
        <f>I27</f>
        <v>37744</v>
      </c>
      <c r="J26" s="65">
        <f>J27</f>
        <v>52419.519999999997</v>
      </c>
      <c r="K26" s="65">
        <f t="shared" si="0"/>
        <v>96.99847839414052</v>
      </c>
      <c r="L26" s="65">
        <f t="shared" si="1"/>
        <v>138.88172954641797</v>
      </c>
    </row>
    <row r="27" spans="2:12" x14ac:dyDescent="0.25">
      <c r="B27" s="66"/>
      <c r="C27" s="66"/>
      <c r="D27" s="66"/>
      <c r="E27" s="66" t="s">
        <v>82</v>
      </c>
      <c r="F27" s="66" t="s">
        <v>81</v>
      </c>
      <c r="G27" s="126">
        <v>54041.59</v>
      </c>
      <c r="H27" s="66">
        <v>37744</v>
      </c>
      <c r="I27" s="66">
        <v>37744</v>
      </c>
      <c r="J27" s="126">
        <v>52419.519999999997</v>
      </c>
      <c r="K27" s="66">
        <f t="shared" si="0"/>
        <v>96.99847839414052</v>
      </c>
      <c r="L27" s="66">
        <f t="shared" si="1"/>
        <v>138.88172954641797</v>
      </c>
    </row>
    <row r="28" spans="2:12" x14ac:dyDescent="0.25">
      <c r="B28" s="65"/>
      <c r="C28" s="65" t="s">
        <v>83</v>
      </c>
      <c r="D28" s="65"/>
      <c r="E28" s="65"/>
      <c r="F28" s="65" t="s">
        <v>84</v>
      </c>
      <c r="G28" s="65">
        <f>G29</f>
        <v>2792003.7</v>
      </c>
      <c r="H28" s="65">
        <f>H29</f>
        <v>2556000</v>
      </c>
      <c r="I28" s="65">
        <f>I29</f>
        <v>2556000</v>
      </c>
      <c r="J28" s="65">
        <f>J29</f>
        <v>2817703.97</v>
      </c>
      <c r="K28" s="65">
        <f t="shared" si="0"/>
        <v>100.92049555664987</v>
      </c>
      <c r="L28" s="65">
        <f t="shared" si="1"/>
        <v>110.23880946791863</v>
      </c>
    </row>
    <row r="29" spans="2:12" x14ac:dyDescent="0.25">
      <c r="B29" s="65"/>
      <c r="C29" s="65"/>
      <c r="D29" s="65" t="s">
        <v>85</v>
      </c>
      <c r="E29" s="65"/>
      <c r="F29" s="65" t="s">
        <v>86</v>
      </c>
      <c r="G29" s="65">
        <f>G30+G31</f>
        <v>2792003.7</v>
      </c>
      <c r="H29" s="65">
        <f>H30+H31</f>
        <v>2556000</v>
      </c>
      <c r="I29" s="65">
        <f>I30+I31</f>
        <v>2556000</v>
      </c>
      <c r="J29" s="65">
        <f>J30+J31</f>
        <v>2817703.97</v>
      </c>
      <c r="K29" s="65">
        <f t="shared" si="0"/>
        <v>100.92049555664987</v>
      </c>
      <c r="L29" s="65">
        <f t="shared" si="1"/>
        <v>110.23880946791863</v>
      </c>
    </row>
    <row r="30" spans="2:12" x14ac:dyDescent="0.25">
      <c r="B30" s="66"/>
      <c r="C30" s="66"/>
      <c r="D30" s="66"/>
      <c r="E30" s="66" t="s">
        <v>87</v>
      </c>
      <c r="F30" s="66" t="s">
        <v>88</v>
      </c>
      <c r="G30" s="66">
        <v>1165015.8500000001</v>
      </c>
      <c r="H30" s="66">
        <v>1000000</v>
      </c>
      <c r="I30" s="66">
        <v>1000000</v>
      </c>
      <c r="J30" s="126">
        <v>980637.68</v>
      </c>
      <c r="K30" s="66">
        <f t="shared" si="0"/>
        <v>84.17376295781726</v>
      </c>
      <c r="L30" s="66">
        <f t="shared" si="1"/>
        <v>98.063767999999996</v>
      </c>
    </row>
    <row r="31" spans="2:12" x14ac:dyDescent="0.25">
      <c r="B31" s="66"/>
      <c r="C31" s="66"/>
      <c r="D31" s="66"/>
      <c r="E31" s="66" t="s">
        <v>89</v>
      </c>
      <c r="F31" s="66" t="s">
        <v>90</v>
      </c>
      <c r="G31" s="66">
        <v>1626987.85</v>
      </c>
      <c r="H31" s="66">
        <v>1556000</v>
      </c>
      <c r="I31" s="66">
        <v>1556000</v>
      </c>
      <c r="J31" s="66">
        <v>1837066.29</v>
      </c>
      <c r="K31" s="66">
        <f t="shared" si="0"/>
        <v>112.91210871673073</v>
      </c>
      <c r="L31" s="66">
        <f t="shared" si="1"/>
        <v>118.06338624678664</v>
      </c>
    </row>
    <row r="32" spans="2:12" x14ac:dyDescent="0.25">
      <c r="B32" s="65"/>
      <c r="C32" s="65" t="s">
        <v>91</v>
      </c>
      <c r="D32" s="65"/>
      <c r="E32" s="65"/>
      <c r="F32" s="65" t="s">
        <v>92</v>
      </c>
      <c r="G32" s="65">
        <f>G33</f>
        <v>16669239.43</v>
      </c>
      <c r="H32" s="65">
        <f>H33</f>
        <v>18281300</v>
      </c>
      <c r="I32" s="65">
        <f>I33</f>
        <v>18233500</v>
      </c>
      <c r="J32" s="65">
        <f>J33</f>
        <v>18189734.430000003</v>
      </c>
      <c r="K32" s="65">
        <f t="shared" si="0"/>
        <v>109.12156194279346</v>
      </c>
      <c r="L32" s="65">
        <f t="shared" si="1"/>
        <v>99.759971645597403</v>
      </c>
    </row>
    <row r="33" spans="2:12" x14ac:dyDescent="0.25">
      <c r="B33" s="65"/>
      <c r="C33" s="65"/>
      <c r="D33" s="65" t="s">
        <v>93</v>
      </c>
      <c r="E33" s="65"/>
      <c r="F33" s="65" t="s">
        <v>94</v>
      </c>
      <c r="G33" s="65">
        <f>G34+G35</f>
        <v>16669239.43</v>
      </c>
      <c r="H33" s="65">
        <f>H34+H35</f>
        <v>18281300</v>
      </c>
      <c r="I33" s="65">
        <f>I34+I35</f>
        <v>18233500</v>
      </c>
      <c r="J33" s="65">
        <f>J34+J35</f>
        <v>18189734.430000003</v>
      </c>
      <c r="K33" s="65">
        <f t="shared" si="0"/>
        <v>109.12156194279346</v>
      </c>
      <c r="L33" s="65">
        <f t="shared" si="1"/>
        <v>99.759971645597403</v>
      </c>
    </row>
    <row r="34" spans="2:12" x14ac:dyDescent="0.25">
      <c r="B34" s="66"/>
      <c r="C34" s="66"/>
      <c r="D34" s="66"/>
      <c r="E34" s="66" t="s">
        <v>95</v>
      </c>
      <c r="F34" s="66" t="s">
        <v>96</v>
      </c>
      <c r="G34" s="126">
        <v>16081316.74</v>
      </c>
      <c r="H34" s="66">
        <v>17468760</v>
      </c>
      <c r="I34" s="66">
        <v>17350960</v>
      </c>
      <c r="J34" s="126">
        <v>17350081.260000002</v>
      </c>
      <c r="K34" s="66">
        <f t="shared" si="0"/>
        <v>107.88968055609607</v>
      </c>
      <c r="L34" s="66">
        <f t="shared" si="1"/>
        <v>99.994935496364477</v>
      </c>
    </row>
    <row r="35" spans="2:12" x14ac:dyDescent="0.25">
      <c r="B35" s="66"/>
      <c r="C35" s="66"/>
      <c r="D35" s="66"/>
      <c r="E35" s="66" t="s">
        <v>97</v>
      </c>
      <c r="F35" s="66" t="s">
        <v>98</v>
      </c>
      <c r="G35" s="126">
        <v>587922.68999999994</v>
      </c>
      <c r="H35" s="66">
        <v>812540</v>
      </c>
      <c r="I35" s="66">
        <v>882540</v>
      </c>
      <c r="J35" s="126">
        <v>839653.17</v>
      </c>
      <c r="K35" s="66">
        <f t="shared" si="0"/>
        <v>142.81693567567532</v>
      </c>
      <c r="L35" s="66">
        <f t="shared" si="1"/>
        <v>95.140522809164452</v>
      </c>
    </row>
    <row r="36" spans="2:12" x14ac:dyDescent="0.25">
      <c r="B36" s="65"/>
      <c r="C36" s="65" t="s">
        <v>99</v>
      </c>
      <c r="D36" s="65"/>
      <c r="E36" s="65"/>
      <c r="F36" s="65" t="s">
        <v>100</v>
      </c>
      <c r="G36" s="65">
        <f t="shared" ref="G36:J37" si="3">G37</f>
        <v>0</v>
      </c>
      <c r="H36" s="65">
        <f t="shared" si="3"/>
        <v>55000</v>
      </c>
      <c r="I36" s="65">
        <f t="shared" si="3"/>
        <v>55000</v>
      </c>
      <c r="J36" s="65">
        <f t="shared" si="3"/>
        <v>71660.98</v>
      </c>
      <c r="K36" s="65" t="e">
        <f t="shared" si="0"/>
        <v>#DIV/0!</v>
      </c>
      <c r="L36" s="65">
        <f t="shared" si="1"/>
        <v>130.29269090909091</v>
      </c>
    </row>
    <row r="37" spans="2:12" x14ac:dyDescent="0.25">
      <c r="B37" s="65"/>
      <c r="C37" s="65"/>
      <c r="D37" s="65" t="s">
        <v>101</v>
      </c>
      <c r="E37" s="65"/>
      <c r="F37" s="65" t="s">
        <v>102</v>
      </c>
      <c r="G37" s="65">
        <f t="shared" si="3"/>
        <v>0</v>
      </c>
      <c r="H37" s="65">
        <f t="shared" si="3"/>
        <v>55000</v>
      </c>
      <c r="I37" s="65">
        <f t="shared" si="3"/>
        <v>55000</v>
      </c>
      <c r="J37" s="65">
        <f t="shared" si="3"/>
        <v>71660.98</v>
      </c>
      <c r="K37" s="65" t="e">
        <f t="shared" si="0"/>
        <v>#DIV/0!</v>
      </c>
      <c r="L37" s="65">
        <f t="shared" si="1"/>
        <v>130.29269090909091</v>
      </c>
    </row>
    <row r="38" spans="2:12" x14ac:dyDescent="0.25">
      <c r="B38" s="66"/>
      <c r="C38" s="66"/>
      <c r="D38" s="66"/>
      <c r="E38" s="66" t="s">
        <v>103</v>
      </c>
      <c r="F38" s="66" t="s">
        <v>104</v>
      </c>
      <c r="G38" s="66">
        <v>0</v>
      </c>
      <c r="H38" s="66">
        <v>55000</v>
      </c>
      <c r="I38" s="66">
        <v>55000</v>
      </c>
      <c r="J38" s="66">
        <v>71660.98</v>
      </c>
      <c r="K38" s="66" t="e">
        <f t="shared" si="0"/>
        <v>#DIV/0!</v>
      </c>
      <c r="L38" s="66">
        <f t="shared" si="1"/>
        <v>130.29269090909091</v>
      </c>
    </row>
    <row r="39" spans="2:12" x14ac:dyDescent="0.25">
      <c r="F39" s="35"/>
    </row>
    <row r="40" spans="2:12" x14ac:dyDescent="0.25">
      <c r="F40" s="35"/>
    </row>
    <row r="41" spans="2:12" ht="36.75" customHeight="1" x14ac:dyDescent="0.25">
      <c r="B41" s="117" t="s">
        <v>3</v>
      </c>
      <c r="C41" s="118"/>
      <c r="D41" s="118"/>
      <c r="E41" s="118"/>
      <c r="F41" s="119"/>
      <c r="G41" s="28" t="s">
        <v>46</v>
      </c>
      <c r="H41" s="28" t="s">
        <v>43</v>
      </c>
      <c r="I41" s="28" t="s">
        <v>44</v>
      </c>
      <c r="J41" s="28" t="s">
        <v>47</v>
      </c>
      <c r="K41" s="28" t="s">
        <v>6</v>
      </c>
      <c r="L41" s="28" t="s">
        <v>22</v>
      </c>
    </row>
    <row r="42" spans="2:12" x14ac:dyDescent="0.25">
      <c r="B42" s="120">
        <v>1</v>
      </c>
      <c r="C42" s="121"/>
      <c r="D42" s="121"/>
      <c r="E42" s="121"/>
      <c r="F42" s="122"/>
      <c r="G42" s="30">
        <v>2</v>
      </c>
      <c r="H42" s="30">
        <v>3</v>
      </c>
      <c r="I42" s="30">
        <v>4</v>
      </c>
      <c r="J42" s="30">
        <v>5</v>
      </c>
      <c r="K42" s="30" t="s">
        <v>13</v>
      </c>
      <c r="L42" s="30" t="s">
        <v>14</v>
      </c>
    </row>
    <row r="43" spans="2:12" x14ac:dyDescent="0.25">
      <c r="B43" s="65"/>
      <c r="C43" s="66"/>
      <c r="D43" s="67"/>
      <c r="E43" s="68"/>
      <c r="F43" s="8" t="s">
        <v>21</v>
      </c>
      <c r="G43" s="65">
        <f>G44+G89</f>
        <v>19208855.329999998</v>
      </c>
      <c r="H43" s="65">
        <f>H44+H89</f>
        <v>20822000</v>
      </c>
      <c r="I43" s="65">
        <f>I44+I89</f>
        <v>20774200</v>
      </c>
      <c r="J43" s="65">
        <f>J44+J89</f>
        <v>21121590.760000002</v>
      </c>
      <c r="K43" s="70">
        <f t="shared" ref="K43:K74" si="4">(J43*100)/G43</f>
        <v>109.9575711157173</v>
      </c>
      <c r="L43" s="70">
        <f t="shared" ref="L43:L74" si="5">(J43*100)/I43</f>
        <v>101.67222208316085</v>
      </c>
    </row>
    <row r="44" spans="2:12" x14ac:dyDescent="0.25">
      <c r="B44" s="65" t="s">
        <v>105</v>
      </c>
      <c r="C44" s="65"/>
      <c r="D44" s="65"/>
      <c r="E44" s="65"/>
      <c r="F44" s="65" t="s">
        <v>106</v>
      </c>
      <c r="G44" s="65">
        <f>G45+G54+G83+G86</f>
        <v>18389301.949999999</v>
      </c>
      <c r="H44" s="65">
        <f>H45+H54+H83+H86</f>
        <v>19679460</v>
      </c>
      <c r="I44" s="65">
        <f>I45+I54+I83+I86</f>
        <v>19561660</v>
      </c>
      <c r="J44" s="65">
        <f>J45+J54+J83+J86</f>
        <v>19881033.830000002</v>
      </c>
      <c r="K44" s="65">
        <f t="shared" si="4"/>
        <v>108.11195489668927</v>
      </c>
      <c r="L44" s="65">
        <f t="shared" si="5"/>
        <v>101.63265198352288</v>
      </c>
    </row>
    <row r="45" spans="2:12" x14ac:dyDescent="0.25">
      <c r="B45" s="65"/>
      <c r="C45" s="65" t="s">
        <v>107</v>
      </c>
      <c r="D45" s="65"/>
      <c r="E45" s="65"/>
      <c r="F45" s="65" t="s">
        <v>108</v>
      </c>
      <c r="G45" s="65">
        <f>G46+G49+G51</f>
        <v>13083242.809999999</v>
      </c>
      <c r="H45" s="65">
        <f>H46+H49+H51</f>
        <v>14240000</v>
      </c>
      <c r="I45" s="65">
        <f>I46+I49+I51</f>
        <v>14119000</v>
      </c>
      <c r="J45" s="65">
        <f>J46+J49+J51</f>
        <v>14118853.66</v>
      </c>
      <c r="K45" s="65">
        <f t="shared" si="4"/>
        <v>107.9155517102262</v>
      </c>
      <c r="L45" s="65">
        <f t="shared" si="5"/>
        <v>99.998963524328914</v>
      </c>
    </row>
    <row r="46" spans="2:12" x14ac:dyDescent="0.25">
      <c r="B46" s="65"/>
      <c r="C46" s="65"/>
      <c r="D46" s="65" t="s">
        <v>109</v>
      </c>
      <c r="E46" s="65"/>
      <c r="F46" s="65" t="s">
        <v>110</v>
      </c>
      <c r="G46" s="65">
        <f>G47+G48</f>
        <v>9958632.709999999</v>
      </c>
      <c r="H46" s="65">
        <f>H47+H48</f>
        <v>10780000</v>
      </c>
      <c r="I46" s="65">
        <f>I47+I48</f>
        <v>10780000</v>
      </c>
      <c r="J46" s="65">
        <f>J47+J48</f>
        <v>10711563.51</v>
      </c>
      <c r="K46" s="65">
        <f t="shared" si="4"/>
        <v>107.56058408745152</v>
      </c>
      <c r="L46" s="65">
        <f t="shared" si="5"/>
        <v>99.365153153988871</v>
      </c>
    </row>
    <row r="47" spans="2:12" x14ac:dyDescent="0.25">
      <c r="B47" s="66"/>
      <c r="C47" s="66"/>
      <c r="D47" s="66"/>
      <c r="E47" s="66" t="s">
        <v>111</v>
      </c>
      <c r="F47" s="66" t="s">
        <v>112</v>
      </c>
      <c r="G47" s="66">
        <v>9070610.3699999992</v>
      </c>
      <c r="H47" s="66">
        <v>10480000</v>
      </c>
      <c r="I47" s="66">
        <v>10480000</v>
      </c>
      <c r="J47" s="66">
        <v>9778990.2799999993</v>
      </c>
      <c r="K47" s="66">
        <f t="shared" si="4"/>
        <v>107.80961678546888</v>
      </c>
      <c r="L47" s="66">
        <f t="shared" si="5"/>
        <v>93.310975954198469</v>
      </c>
    </row>
    <row r="48" spans="2:12" x14ac:dyDescent="0.25">
      <c r="B48" s="66"/>
      <c r="C48" s="66"/>
      <c r="D48" s="66"/>
      <c r="E48" s="66" t="s">
        <v>113</v>
      </c>
      <c r="F48" s="66" t="s">
        <v>114</v>
      </c>
      <c r="G48" s="66">
        <v>888022.34</v>
      </c>
      <c r="H48" s="66">
        <v>300000</v>
      </c>
      <c r="I48" s="66">
        <v>300000</v>
      </c>
      <c r="J48" s="66">
        <v>932573.23</v>
      </c>
      <c r="K48" s="66">
        <f t="shared" si="4"/>
        <v>105.01686590452218</v>
      </c>
      <c r="L48" s="66">
        <f t="shared" si="5"/>
        <v>310.85774333333336</v>
      </c>
    </row>
    <row r="49" spans="2:12" x14ac:dyDescent="0.25">
      <c r="B49" s="65"/>
      <c r="C49" s="65"/>
      <c r="D49" s="65" t="s">
        <v>115</v>
      </c>
      <c r="E49" s="65"/>
      <c r="F49" s="65" t="s">
        <v>116</v>
      </c>
      <c r="G49" s="65">
        <f>G50</f>
        <v>480547.76</v>
      </c>
      <c r="H49" s="65">
        <f>H50</f>
        <v>530000</v>
      </c>
      <c r="I49" s="65">
        <f>I50</f>
        <v>530000</v>
      </c>
      <c r="J49" s="65">
        <f>J50</f>
        <v>589666.15</v>
      </c>
      <c r="K49" s="65">
        <f t="shared" si="4"/>
        <v>122.70708534777063</v>
      </c>
      <c r="L49" s="65">
        <f t="shared" si="5"/>
        <v>111.2577641509434</v>
      </c>
    </row>
    <row r="50" spans="2:12" x14ac:dyDescent="0.25">
      <c r="B50" s="66"/>
      <c r="C50" s="66"/>
      <c r="D50" s="66"/>
      <c r="E50" s="66" t="s">
        <v>117</v>
      </c>
      <c r="F50" s="66" t="s">
        <v>116</v>
      </c>
      <c r="G50" s="66">
        <v>480547.76</v>
      </c>
      <c r="H50" s="66">
        <v>530000</v>
      </c>
      <c r="I50" s="66">
        <v>530000</v>
      </c>
      <c r="J50" s="66">
        <v>589666.15</v>
      </c>
      <c r="K50" s="66">
        <f t="shared" si="4"/>
        <v>122.70708534777063</v>
      </c>
      <c r="L50" s="66">
        <f t="shared" si="5"/>
        <v>111.2577641509434</v>
      </c>
    </row>
    <row r="51" spans="2:12" x14ac:dyDescent="0.25">
      <c r="B51" s="65"/>
      <c r="C51" s="65"/>
      <c r="D51" s="65" t="s">
        <v>118</v>
      </c>
      <c r="E51" s="65"/>
      <c r="F51" s="65" t="s">
        <v>119</v>
      </c>
      <c r="G51" s="65">
        <f>G52+G53</f>
        <v>2644062.34</v>
      </c>
      <c r="H51" s="65">
        <f>H52+H53</f>
        <v>2930000</v>
      </c>
      <c r="I51" s="65">
        <f>I52+I53</f>
        <v>2809000</v>
      </c>
      <c r="J51" s="65">
        <f>J52+J53</f>
        <v>2817624</v>
      </c>
      <c r="K51" s="65">
        <f t="shared" si="4"/>
        <v>106.56420453384621</v>
      </c>
      <c r="L51" s="65">
        <f t="shared" si="5"/>
        <v>100.30701317194732</v>
      </c>
    </row>
    <row r="52" spans="2:12" x14ac:dyDescent="0.25">
      <c r="B52" s="66"/>
      <c r="C52" s="66"/>
      <c r="D52" s="66"/>
      <c r="E52" s="66" t="s">
        <v>120</v>
      </c>
      <c r="F52" s="66" t="s">
        <v>121</v>
      </c>
      <c r="G52" s="66">
        <v>1095247.6399999999</v>
      </c>
      <c r="H52" s="66">
        <v>1348985</v>
      </c>
      <c r="I52" s="66">
        <v>1227985</v>
      </c>
      <c r="J52" s="66">
        <v>1173065.5900000001</v>
      </c>
      <c r="K52" s="66">
        <f t="shared" si="4"/>
        <v>107.10505525490109</v>
      </c>
      <c r="L52" s="66">
        <f t="shared" si="5"/>
        <v>95.527680712712282</v>
      </c>
    </row>
    <row r="53" spans="2:12" x14ac:dyDescent="0.25">
      <c r="B53" s="66"/>
      <c r="C53" s="66"/>
      <c r="D53" s="66"/>
      <c r="E53" s="66" t="s">
        <v>122</v>
      </c>
      <c r="F53" s="66" t="s">
        <v>123</v>
      </c>
      <c r="G53" s="66">
        <v>1548814.7</v>
      </c>
      <c r="H53" s="66">
        <v>1581015</v>
      </c>
      <c r="I53" s="66">
        <v>1581015</v>
      </c>
      <c r="J53" s="66">
        <v>1644558.41</v>
      </c>
      <c r="K53" s="66">
        <f t="shared" si="4"/>
        <v>106.18174078538898</v>
      </c>
      <c r="L53" s="66">
        <f t="shared" si="5"/>
        <v>104.0191528859625</v>
      </c>
    </row>
    <row r="54" spans="2:12" x14ac:dyDescent="0.25">
      <c r="B54" s="65"/>
      <c r="C54" s="65" t="s">
        <v>124</v>
      </c>
      <c r="D54" s="65"/>
      <c r="E54" s="65"/>
      <c r="F54" s="65" t="s">
        <v>125</v>
      </c>
      <c r="G54" s="65">
        <f>G55+G59+G66+G76</f>
        <v>5229504.6599999992</v>
      </c>
      <c r="H54" s="65">
        <f>H55+H59+H66+H76</f>
        <v>5371460</v>
      </c>
      <c r="I54" s="65">
        <f>I55+I59+I66+I76</f>
        <v>5374660</v>
      </c>
      <c r="J54" s="65">
        <f>J55+J59+J66+J76</f>
        <v>5683051.6900000004</v>
      </c>
      <c r="K54" s="65">
        <f t="shared" si="4"/>
        <v>108.67284875887272</v>
      </c>
      <c r="L54" s="65">
        <f t="shared" si="5"/>
        <v>105.73788276839838</v>
      </c>
    </row>
    <row r="55" spans="2:12" x14ac:dyDescent="0.25">
      <c r="B55" s="65"/>
      <c r="C55" s="65"/>
      <c r="D55" s="65" t="s">
        <v>126</v>
      </c>
      <c r="E55" s="65"/>
      <c r="F55" s="65" t="s">
        <v>127</v>
      </c>
      <c r="G55" s="65">
        <f>G56+G57+G58</f>
        <v>327498.39999999997</v>
      </c>
      <c r="H55" s="65">
        <f>H56+H57+H58</f>
        <v>301500</v>
      </c>
      <c r="I55" s="65">
        <f>I56+I57+I58</f>
        <v>309200</v>
      </c>
      <c r="J55" s="65">
        <f>J56+J57+J58</f>
        <v>310520.10000000003</v>
      </c>
      <c r="K55" s="65">
        <f t="shared" si="4"/>
        <v>94.815760931961819</v>
      </c>
      <c r="L55" s="65">
        <f t="shared" si="5"/>
        <v>100.4269404915912</v>
      </c>
    </row>
    <row r="56" spans="2:12" x14ac:dyDescent="0.25">
      <c r="B56" s="66"/>
      <c r="C56" s="66"/>
      <c r="D56" s="66"/>
      <c r="E56" s="66" t="s">
        <v>128</v>
      </c>
      <c r="F56" s="66" t="s">
        <v>129</v>
      </c>
      <c r="G56" s="66">
        <v>10529.11</v>
      </c>
      <c r="H56" s="66">
        <v>9500</v>
      </c>
      <c r="I56" s="66">
        <v>9500</v>
      </c>
      <c r="J56" s="66">
        <v>14468.03</v>
      </c>
      <c r="K56" s="66">
        <f t="shared" si="4"/>
        <v>137.40980956605068</v>
      </c>
      <c r="L56" s="66">
        <f t="shared" si="5"/>
        <v>152.29505263157895</v>
      </c>
    </row>
    <row r="57" spans="2:12" x14ac:dyDescent="0.25">
      <c r="B57" s="66"/>
      <c r="C57" s="66"/>
      <c r="D57" s="66"/>
      <c r="E57" s="66" t="s">
        <v>130</v>
      </c>
      <c r="F57" s="66" t="s">
        <v>131</v>
      </c>
      <c r="G57" s="66">
        <v>313757.40999999997</v>
      </c>
      <c r="H57" s="66">
        <v>291000</v>
      </c>
      <c r="I57" s="66">
        <v>298700</v>
      </c>
      <c r="J57" s="66">
        <v>293478.32</v>
      </c>
      <c r="K57" s="66">
        <f t="shared" si="4"/>
        <v>93.536697667156304</v>
      </c>
      <c r="L57" s="66">
        <f t="shared" si="5"/>
        <v>98.251864747238031</v>
      </c>
    </row>
    <row r="58" spans="2:12" x14ac:dyDescent="0.25">
      <c r="B58" s="66"/>
      <c r="C58" s="66"/>
      <c r="D58" s="66"/>
      <c r="E58" s="66" t="s">
        <v>132</v>
      </c>
      <c r="F58" s="66" t="s">
        <v>133</v>
      </c>
      <c r="G58" s="66">
        <v>3211.88</v>
      </c>
      <c r="H58" s="66">
        <v>1000</v>
      </c>
      <c r="I58" s="66">
        <v>1000</v>
      </c>
      <c r="J58" s="66">
        <v>2573.75</v>
      </c>
      <c r="K58" s="66">
        <f t="shared" si="4"/>
        <v>80.132196719678191</v>
      </c>
      <c r="L58" s="66">
        <f t="shared" si="5"/>
        <v>257.375</v>
      </c>
    </row>
    <row r="59" spans="2:12" x14ac:dyDescent="0.25">
      <c r="B59" s="65"/>
      <c r="C59" s="65"/>
      <c r="D59" s="65" t="s">
        <v>134</v>
      </c>
      <c r="E59" s="65"/>
      <c r="F59" s="65" t="s">
        <v>135</v>
      </c>
      <c r="G59" s="65">
        <f>G60+G61+G62+G63+G64+G65</f>
        <v>3274949.02</v>
      </c>
      <c r="H59" s="65">
        <f>H60+H61+H62+H63+H64+H65</f>
        <v>3232500</v>
      </c>
      <c r="I59" s="65">
        <f>I60+I61+I62+I63+I64+I65</f>
        <v>3232500</v>
      </c>
      <c r="J59" s="65">
        <f>J60+J61+J62+J63+J64+J65</f>
        <v>3522666.71</v>
      </c>
      <c r="K59" s="65">
        <f t="shared" si="4"/>
        <v>107.56401667589928</v>
      </c>
      <c r="L59" s="65">
        <f t="shared" si="5"/>
        <v>108.97654168600155</v>
      </c>
    </row>
    <row r="60" spans="2:12" x14ac:dyDescent="0.25">
      <c r="B60" s="66"/>
      <c r="C60" s="66"/>
      <c r="D60" s="66"/>
      <c r="E60" s="66" t="s">
        <v>136</v>
      </c>
      <c r="F60" s="66" t="s">
        <v>137</v>
      </c>
      <c r="G60" s="66">
        <v>270705.77</v>
      </c>
      <c r="H60" s="66">
        <v>210000</v>
      </c>
      <c r="I60" s="66">
        <v>210000</v>
      </c>
      <c r="J60" s="66">
        <v>226460.51</v>
      </c>
      <c r="K60" s="66">
        <f t="shared" si="4"/>
        <v>83.655590348148095</v>
      </c>
      <c r="L60" s="66">
        <f t="shared" si="5"/>
        <v>107.8383380952381</v>
      </c>
    </row>
    <row r="61" spans="2:12" x14ac:dyDescent="0.25">
      <c r="B61" s="66"/>
      <c r="C61" s="66"/>
      <c r="D61" s="66"/>
      <c r="E61" s="66" t="s">
        <v>138</v>
      </c>
      <c r="F61" s="66" t="s">
        <v>139</v>
      </c>
      <c r="G61" s="66">
        <v>2150484.75</v>
      </c>
      <c r="H61" s="66">
        <v>1985000</v>
      </c>
      <c r="I61" s="66">
        <v>1985000</v>
      </c>
      <c r="J61" s="66">
        <v>2439130.5099999998</v>
      </c>
      <c r="K61" s="66">
        <f t="shared" si="4"/>
        <v>113.42235791255902</v>
      </c>
      <c r="L61" s="66">
        <f t="shared" si="5"/>
        <v>122.87811133501259</v>
      </c>
    </row>
    <row r="62" spans="2:12" x14ac:dyDescent="0.25">
      <c r="B62" s="66"/>
      <c r="C62" s="66"/>
      <c r="D62" s="66"/>
      <c r="E62" s="66" t="s">
        <v>140</v>
      </c>
      <c r="F62" s="66" t="s">
        <v>141</v>
      </c>
      <c r="G62" s="66">
        <v>596834.38</v>
      </c>
      <c r="H62" s="66">
        <v>840000</v>
      </c>
      <c r="I62" s="66">
        <v>795500</v>
      </c>
      <c r="J62" s="66">
        <v>609939.44999999995</v>
      </c>
      <c r="K62" s="66">
        <f t="shared" si="4"/>
        <v>102.19576325345065</v>
      </c>
      <c r="L62" s="66">
        <f t="shared" si="5"/>
        <v>76.673720930232562</v>
      </c>
    </row>
    <row r="63" spans="2:12" x14ac:dyDescent="0.25">
      <c r="B63" s="66"/>
      <c r="C63" s="66"/>
      <c r="D63" s="66"/>
      <c r="E63" s="66" t="s">
        <v>142</v>
      </c>
      <c r="F63" s="66" t="s">
        <v>143</v>
      </c>
      <c r="G63" s="66">
        <v>144703.59</v>
      </c>
      <c r="H63" s="66">
        <v>130000</v>
      </c>
      <c r="I63" s="66">
        <v>174500</v>
      </c>
      <c r="J63" s="66">
        <v>155102.20000000001</v>
      </c>
      <c r="K63" s="66">
        <f t="shared" si="4"/>
        <v>107.18614513986833</v>
      </c>
      <c r="L63" s="66">
        <f t="shared" si="5"/>
        <v>88.883782234957025</v>
      </c>
    </row>
    <row r="64" spans="2:12" x14ac:dyDescent="0.25">
      <c r="B64" s="66"/>
      <c r="C64" s="66"/>
      <c r="D64" s="66"/>
      <c r="E64" s="66" t="s">
        <v>144</v>
      </c>
      <c r="F64" s="66" t="s">
        <v>145</v>
      </c>
      <c r="G64" s="66">
        <v>66100.22</v>
      </c>
      <c r="H64" s="66">
        <v>44500</v>
      </c>
      <c r="I64" s="66">
        <v>44500</v>
      </c>
      <c r="J64" s="66">
        <v>62106.52</v>
      </c>
      <c r="K64" s="66">
        <f t="shared" si="4"/>
        <v>93.95811390642875</v>
      </c>
      <c r="L64" s="66">
        <f t="shared" si="5"/>
        <v>139.56521348314607</v>
      </c>
    </row>
    <row r="65" spans="2:12" x14ac:dyDescent="0.25">
      <c r="B65" s="66"/>
      <c r="C65" s="66"/>
      <c r="D65" s="66"/>
      <c r="E65" s="66" t="s">
        <v>146</v>
      </c>
      <c r="F65" s="66" t="s">
        <v>147</v>
      </c>
      <c r="G65" s="66">
        <v>46120.31</v>
      </c>
      <c r="H65" s="66">
        <v>23000</v>
      </c>
      <c r="I65" s="66">
        <v>23000</v>
      </c>
      <c r="J65" s="66">
        <v>29927.52</v>
      </c>
      <c r="K65" s="66">
        <f t="shared" si="4"/>
        <v>64.890110235599025</v>
      </c>
      <c r="L65" s="66">
        <f t="shared" si="5"/>
        <v>130.11965217391304</v>
      </c>
    </row>
    <row r="66" spans="2:12" x14ac:dyDescent="0.25">
      <c r="B66" s="65"/>
      <c r="C66" s="65"/>
      <c r="D66" s="65" t="s">
        <v>148</v>
      </c>
      <c r="E66" s="65"/>
      <c r="F66" s="65" t="s">
        <v>149</v>
      </c>
      <c r="G66" s="65">
        <f>G67+G68+G69+G70+G71+G72+G73+G74+G75</f>
        <v>1005124.64</v>
      </c>
      <c r="H66" s="65">
        <f>H67+H68+H69+H70+H71+H72+H73+H74+H75</f>
        <v>1129000</v>
      </c>
      <c r="I66" s="65">
        <f>I67+I68+I69+I70+I71+I72+I73+I74+I75</f>
        <v>1124500</v>
      </c>
      <c r="J66" s="65">
        <f>J67+J68+J69+J70+J71+J72+J73+J74+J75</f>
        <v>1137732.1000000001</v>
      </c>
      <c r="K66" s="65">
        <f t="shared" si="4"/>
        <v>113.19313592789845</v>
      </c>
      <c r="L66" s="65">
        <f t="shared" si="5"/>
        <v>101.17670964873277</v>
      </c>
    </row>
    <row r="67" spans="2:12" x14ac:dyDescent="0.25">
      <c r="B67" s="66"/>
      <c r="C67" s="66"/>
      <c r="D67" s="66"/>
      <c r="E67" s="66" t="s">
        <v>150</v>
      </c>
      <c r="F67" s="66" t="s">
        <v>151</v>
      </c>
      <c r="G67" s="66">
        <v>43754.1</v>
      </c>
      <c r="H67" s="66">
        <v>49000</v>
      </c>
      <c r="I67" s="66">
        <v>49000</v>
      </c>
      <c r="J67" s="66">
        <v>50989.71</v>
      </c>
      <c r="K67" s="66">
        <f t="shared" si="4"/>
        <v>116.53698739089594</v>
      </c>
      <c r="L67" s="66">
        <f t="shared" si="5"/>
        <v>104.06063265306122</v>
      </c>
    </row>
    <row r="68" spans="2:12" x14ac:dyDescent="0.25">
      <c r="B68" s="66"/>
      <c r="C68" s="66"/>
      <c r="D68" s="66"/>
      <c r="E68" s="66" t="s">
        <v>152</v>
      </c>
      <c r="F68" s="66" t="s">
        <v>153</v>
      </c>
      <c r="G68" s="66">
        <v>93167.43</v>
      </c>
      <c r="H68" s="66">
        <v>80000</v>
      </c>
      <c r="I68" s="66">
        <v>80000</v>
      </c>
      <c r="J68" s="66">
        <v>130531.83</v>
      </c>
      <c r="K68" s="66">
        <f t="shared" si="4"/>
        <v>140.10457302514411</v>
      </c>
      <c r="L68" s="66">
        <f t="shared" si="5"/>
        <v>163.16478749999999</v>
      </c>
    </row>
    <row r="69" spans="2:12" x14ac:dyDescent="0.25">
      <c r="B69" s="66"/>
      <c r="C69" s="66"/>
      <c r="D69" s="66"/>
      <c r="E69" s="66" t="s">
        <v>154</v>
      </c>
      <c r="F69" s="66" t="s">
        <v>155</v>
      </c>
      <c r="G69" s="66">
        <v>10749.4</v>
      </c>
      <c r="H69" s="66">
        <v>13000</v>
      </c>
      <c r="I69" s="66">
        <v>13000</v>
      </c>
      <c r="J69" s="66">
        <v>9396.1299999999992</v>
      </c>
      <c r="K69" s="66">
        <f t="shared" si="4"/>
        <v>87.410739204048596</v>
      </c>
      <c r="L69" s="66">
        <f t="shared" si="5"/>
        <v>72.277923076923074</v>
      </c>
    </row>
    <row r="70" spans="2:12" x14ac:dyDescent="0.25">
      <c r="B70" s="66"/>
      <c r="C70" s="66"/>
      <c r="D70" s="66"/>
      <c r="E70" s="66" t="s">
        <v>156</v>
      </c>
      <c r="F70" s="66" t="s">
        <v>157</v>
      </c>
      <c r="G70" s="66">
        <v>310565.31</v>
      </c>
      <c r="H70" s="66">
        <v>313000</v>
      </c>
      <c r="I70" s="66">
        <v>308500</v>
      </c>
      <c r="J70" s="66">
        <v>252850.9</v>
      </c>
      <c r="K70" s="66">
        <f t="shared" si="4"/>
        <v>81.416337194904358</v>
      </c>
      <c r="L70" s="66">
        <f t="shared" si="5"/>
        <v>81.961393841166938</v>
      </c>
    </row>
    <row r="71" spans="2:12" x14ac:dyDescent="0.25">
      <c r="B71" s="66"/>
      <c r="C71" s="66"/>
      <c r="D71" s="66"/>
      <c r="E71" s="66" t="s">
        <v>158</v>
      </c>
      <c r="F71" s="66" t="s">
        <v>159</v>
      </c>
      <c r="G71" s="66">
        <v>0</v>
      </c>
      <c r="H71" s="66">
        <v>0</v>
      </c>
      <c r="I71" s="66">
        <v>0</v>
      </c>
      <c r="J71" s="66">
        <v>212.25</v>
      </c>
      <c r="K71" s="66" t="e">
        <f t="shared" si="4"/>
        <v>#DIV/0!</v>
      </c>
      <c r="L71" s="66" t="e">
        <f t="shared" si="5"/>
        <v>#DIV/0!</v>
      </c>
    </row>
    <row r="72" spans="2:12" x14ac:dyDescent="0.25">
      <c r="B72" s="66"/>
      <c r="C72" s="66"/>
      <c r="D72" s="66"/>
      <c r="E72" s="66" t="s">
        <v>160</v>
      </c>
      <c r="F72" s="66" t="s">
        <v>161</v>
      </c>
      <c r="G72" s="66">
        <v>41509.51</v>
      </c>
      <c r="H72" s="66">
        <v>107000</v>
      </c>
      <c r="I72" s="66">
        <v>107000</v>
      </c>
      <c r="J72" s="66">
        <v>57615.18</v>
      </c>
      <c r="K72" s="66">
        <f t="shared" si="4"/>
        <v>138.79995210736044</v>
      </c>
      <c r="L72" s="66">
        <f t="shared" si="5"/>
        <v>53.845962616822433</v>
      </c>
    </row>
    <row r="73" spans="2:12" x14ac:dyDescent="0.25">
      <c r="B73" s="66"/>
      <c r="C73" s="66"/>
      <c r="D73" s="66"/>
      <c r="E73" s="66" t="s">
        <v>162</v>
      </c>
      <c r="F73" s="66" t="s">
        <v>163</v>
      </c>
      <c r="G73" s="66">
        <v>53230.38</v>
      </c>
      <c r="H73" s="66">
        <v>67000</v>
      </c>
      <c r="I73" s="66">
        <v>67000</v>
      </c>
      <c r="J73" s="66">
        <v>91806.74</v>
      </c>
      <c r="K73" s="66">
        <f t="shared" si="4"/>
        <v>172.47057037729206</v>
      </c>
      <c r="L73" s="66">
        <f t="shared" si="5"/>
        <v>137.02498507462687</v>
      </c>
    </row>
    <row r="74" spans="2:12" x14ac:dyDescent="0.25">
      <c r="B74" s="66"/>
      <c r="C74" s="66"/>
      <c r="D74" s="66"/>
      <c r="E74" s="66" t="s">
        <v>164</v>
      </c>
      <c r="F74" s="66" t="s">
        <v>165</v>
      </c>
      <c r="G74" s="66">
        <v>0</v>
      </c>
      <c r="H74" s="66">
        <v>0</v>
      </c>
      <c r="I74" s="66">
        <v>0</v>
      </c>
      <c r="J74" s="66">
        <v>424.5</v>
      </c>
      <c r="K74" s="66" t="e">
        <f t="shared" si="4"/>
        <v>#DIV/0!</v>
      </c>
      <c r="L74" s="66" t="e">
        <f t="shared" si="5"/>
        <v>#DIV/0!</v>
      </c>
    </row>
    <row r="75" spans="2:12" x14ac:dyDescent="0.25">
      <c r="B75" s="66"/>
      <c r="C75" s="66"/>
      <c r="D75" s="66"/>
      <c r="E75" s="66" t="s">
        <v>166</v>
      </c>
      <c r="F75" s="66" t="s">
        <v>167</v>
      </c>
      <c r="G75" s="66">
        <v>452148.51</v>
      </c>
      <c r="H75" s="66">
        <v>500000</v>
      </c>
      <c r="I75" s="66">
        <v>500000</v>
      </c>
      <c r="J75" s="66">
        <v>543904.86</v>
      </c>
      <c r="K75" s="66">
        <f t="shared" ref="K75:K106" si="6">(J75*100)/G75</f>
        <v>120.29340979139796</v>
      </c>
      <c r="L75" s="66">
        <f t="shared" ref="L75:L106" si="7">(J75*100)/I75</f>
        <v>108.78097200000001</v>
      </c>
    </row>
    <row r="76" spans="2:12" x14ac:dyDescent="0.25">
      <c r="B76" s="65"/>
      <c r="C76" s="65"/>
      <c r="D76" s="65" t="s">
        <v>168</v>
      </c>
      <c r="E76" s="65"/>
      <c r="F76" s="65" t="s">
        <v>169</v>
      </c>
      <c r="G76" s="65">
        <f>G77+G78+G79+G80+G81+G82</f>
        <v>621932.6</v>
      </c>
      <c r="H76" s="65">
        <f>H77+H78+H79+H80+H81+H82</f>
        <v>708460</v>
      </c>
      <c r="I76" s="65">
        <f>I77+I78+I79+I80+I81+I82</f>
        <v>708460</v>
      </c>
      <c r="J76" s="65">
        <f>J77+J78+J79+J80+J81+J82</f>
        <v>712132.77999999991</v>
      </c>
      <c r="K76" s="65">
        <f t="shared" si="6"/>
        <v>114.50320822545723</v>
      </c>
      <c r="L76" s="65">
        <f t="shared" si="7"/>
        <v>100.51841741241566</v>
      </c>
    </row>
    <row r="77" spans="2:12" x14ac:dyDescent="0.25">
      <c r="B77" s="66"/>
      <c r="C77" s="66"/>
      <c r="D77" s="66"/>
      <c r="E77" s="66" t="s">
        <v>170</v>
      </c>
      <c r="F77" s="66" t="s">
        <v>171</v>
      </c>
      <c r="G77" s="66">
        <v>434467.94</v>
      </c>
      <c r="H77" s="66">
        <v>475000</v>
      </c>
      <c r="I77" s="66">
        <v>475000</v>
      </c>
      <c r="J77" s="66">
        <v>498049.99</v>
      </c>
      <c r="K77" s="66">
        <f t="shared" si="6"/>
        <v>114.634463016995</v>
      </c>
      <c r="L77" s="66">
        <f t="shared" si="7"/>
        <v>104.85262947368422</v>
      </c>
    </row>
    <row r="78" spans="2:12" x14ac:dyDescent="0.25">
      <c r="B78" s="66"/>
      <c r="C78" s="66"/>
      <c r="D78" s="66"/>
      <c r="E78" s="66" t="s">
        <v>172</v>
      </c>
      <c r="F78" s="66" t="s">
        <v>173</v>
      </c>
      <c r="G78" s="66">
        <v>18583.5</v>
      </c>
      <c r="H78" s="66">
        <v>13000</v>
      </c>
      <c r="I78" s="66">
        <v>13000</v>
      </c>
      <c r="J78" s="66">
        <v>19551.22</v>
      </c>
      <c r="K78" s="66">
        <f t="shared" si="6"/>
        <v>105.20741518013291</v>
      </c>
      <c r="L78" s="66">
        <f t="shared" si="7"/>
        <v>150.39400000000001</v>
      </c>
    </row>
    <row r="79" spans="2:12" x14ac:dyDescent="0.25">
      <c r="B79" s="66"/>
      <c r="C79" s="66"/>
      <c r="D79" s="66"/>
      <c r="E79" s="66" t="s">
        <v>174</v>
      </c>
      <c r="F79" s="66" t="s">
        <v>175</v>
      </c>
      <c r="G79" s="66">
        <v>7704.43</v>
      </c>
      <c r="H79" s="66">
        <v>5500</v>
      </c>
      <c r="I79" s="66">
        <v>5500</v>
      </c>
      <c r="J79" s="66">
        <v>7865.44</v>
      </c>
      <c r="K79" s="66">
        <f t="shared" si="6"/>
        <v>102.08983662646035</v>
      </c>
      <c r="L79" s="66">
        <f t="shared" si="7"/>
        <v>143.00800000000001</v>
      </c>
    </row>
    <row r="80" spans="2:12" x14ac:dyDescent="0.25">
      <c r="B80" s="66"/>
      <c r="C80" s="66"/>
      <c r="D80" s="66"/>
      <c r="E80" s="66" t="s">
        <v>176</v>
      </c>
      <c r="F80" s="66" t="s">
        <v>177</v>
      </c>
      <c r="G80" s="66">
        <v>0</v>
      </c>
      <c r="H80" s="66">
        <v>200</v>
      </c>
      <c r="I80" s="66">
        <v>200</v>
      </c>
      <c r="J80" s="66">
        <v>55</v>
      </c>
      <c r="K80" s="66" t="e">
        <f t="shared" si="6"/>
        <v>#DIV/0!</v>
      </c>
      <c r="L80" s="66">
        <f t="shared" si="7"/>
        <v>27.5</v>
      </c>
    </row>
    <row r="81" spans="2:12" x14ac:dyDescent="0.25">
      <c r="B81" s="66"/>
      <c r="C81" s="66"/>
      <c r="D81" s="66"/>
      <c r="E81" s="66" t="s">
        <v>178</v>
      </c>
      <c r="F81" s="66" t="s">
        <v>179</v>
      </c>
      <c r="G81" s="66">
        <v>3360</v>
      </c>
      <c r="H81" s="66">
        <v>3860</v>
      </c>
      <c r="I81" s="66">
        <v>3860</v>
      </c>
      <c r="J81" s="66">
        <v>4712.6099999999997</v>
      </c>
      <c r="K81" s="66">
        <f t="shared" si="6"/>
        <v>140.25624999999999</v>
      </c>
      <c r="L81" s="66">
        <f t="shared" si="7"/>
        <v>122.08834196891192</v>
      </c>
    </row>
    <row r="82" spans="2:12" x14ac:dyDescent="0.25">
      <c r="B82" s="66"/>
      <c r="C82" s="66"/>
      <c r="D82" s="66"/>
      <c r="E82" s="66" t="s">
        <v>180</v>
      </c>
      <c r="F82" s="66" t="s">
        <v>169</v>
      </c>
      <c r="G82" s="66">
        <v>157816.73000000001</v>
      </c>
      <c r="H82" s="66">
        <v>210900</v>
      </c>
      <c r="I82" s="66">
        <v>210900</v>
      </c>
      <c r="J82" s="66">
        <v>181898.52</v>
      </c>
      <c r="K82" s="66">
        <f t="shared" si="6"/>
        <v>115.25933910809076</v>
      </c>
      <c r="L82" s="66">
        <f t="shared" si="7"/>
        <v>86.248705547652918</v>
      </c>
    </row>
    <row r="83" spans="2:12" x14ac:dyDescent="0.25">
      <c r="B83" s="65"/>
      <c r="C83" s="65" t="s">
        <v>181</v>
      </c>
      <c r="D83" s="65"/>
      <c r="E83" s="65"/>
      <c r="F83" s="65" t="s">
        <v>182</v>
      </c>
      <c r="G83" s="65">
        <f t="shared" ref="G83:J84" si="8">G84</f>
        <v>22512.89</v>
      </c>
      <c r="H83" s="65">
        <f t="shared" si="8"/>
        <v>18000</v>
      </c>
      <c r="I83" s="65">
        <f t="shared" si="8"/>
        <v>18000</v>
      </c>
      <c r="J83" s="65">
        <f t="shared" si="8"/>
        <v>26708.959999999999</v>
      </c>
      <c r="K83" s="65">
        <f t="shared" si="6"/>
        <v>118.63852219772761</v>
      </c>
      <c r="L83" s="65">
        <f t="shared" si="7"/>
        <v>148.38311111111111</v>
      </c>
    </row>
    <row r="84" spans="2:12" x14ac:dyDescent="0.25">
      <c r="B84" s="65"/>
      <c r="C84" s="65"/>
      <c r="D84" s="65" t="s">
        <v>183</v>
      </c>
      <c r="E84" s="65"/>
      <c r="F84" s="65" t="s">
        <v>184</v>
      </c>
      <c r="G84" s="65">
        <f t="shared" si="8"/>
        <v>22512.89</v>
      </c>
      <c r="H84" s="65">
        <f t="shared" si="8"/>
        <v>18000</v>
      </c>
      <c r="I84" s="65">
        <f t="shared" si="8"/>
        <v>18000</v>
      </c>
      <c r="J84" s="65">
        <f t="shared" si="8"/>
        <v>26708.959999999999</v>
      </c>
      <c r="K84" s="65">
        <f t="shared" si="6"/>
        <v>118.63852219772761</v>
      </c>
      <c r="L84" s="65">
        <f t="shared" si="7"/>
        <v>148.38311111111111</v>
      </c>
    </row>
    <row r="85" spans="2:12" x14ac:dyDescent="0.25">
      <c r="B85" s="66"/>
      <c r="C85" s="66"/>
      <c r="D85" s="66"/>
      <c r="E85" s="66" t="s">
        <v>185</v>
      </c>
      <c r="F85" s="66" t="s">
        <v>186</v>
      </c>
      <c r="G85" s="66">
        <v>22512.89</v>
      </c>
      <c r="H85" s="66">
        <v>18000</v>
      </c>
      <c r="I85" s="66">
        <v>18000</v>
      </c>
      <c r="J85" s="66">
        <v>26708.959999999999</v>
      </c>
      <c r="K85" s="66">
        <f t="shared" si="6"/>
        <v>118.63852219772761</v>
      </c>
      <c r="L85" s="66">
        <f t="shared" si="7"/>
        <v>148.38311111111111</v>
      </c>
    </row>
    <row r="86" spans="2:12" x14ac:dyDescent="0.25">
      <c r="B86" s="65"/>
      <c r="C86" s="65" t="s">
        <v>187</v>
      </c>
      <c r="D86" s="65"/>
      <c r="E86" s="65"/>
      <c r="F86" s="65" t="s">
        <v>188</v>
      </c>
      <c r="G86" s="65">
        <f t="shared" ref="G86:J87" si="9">G87</f>
        <v>54041.59</v>
      </c>
      <c r="H86" s="65">
        <f t="shared" si="9"/>
        <v>50000</v>
      </c>
      <c r="I86" s="65">
        <f t="shared" si="9"/>
        <v>50000</v>
      </c>
      <c r="J86" s="65">
        <f t="shared" si="9"/>
        <v>52419.519999999997</v>
      </c>
      <c r="K86" s="65">
        <f t="shared" si="6"/>
        <v>96.99847839414052</v>
      </c>
      <c r="L86" s="65">
        <f t="shared" si="7"/>
        <v>104.83904</v>
      </c>
    </row>
    <row r="87" spans="2:12" x14ac:dyDescent="0.25">
      <c r="B87" s="65"/>
      <c r="C87" s="65"/>
      <c r="D87" s="65" t="s">
        <v>189</v>
      </c>
      <c r="E87" s="65"/>
      <c r="F87" s="65" t="s">
        <v>190</v>
      </c>
      <c r="G87" s="65">
        <f t="shared" si="9"/>
        <v>54041.59</v>
      </c>
      <c r="H87" s="65">
        <f t="shared" si="9"/>
        <v>50000</v>
      </c>
      <c r="I87" s="65">
        <f t="shared" si="9"/>
        <v>50000</v>
      </c>
      <c r="J87" s="65">
        <f t="shared" si="9"/>
        <v>52419.519999999997</v>
      </c>
      <c r="K87" s="65">
        <f t="shared" si="6"/>
        <v>96.99847839414052</v>
      </c>
      <c r="L87" s="65">
        <f t="shared" si="7"/>
        <v>104.83904</v>
      </c>
    </row>
    <row r="88" spans="2:12" x14ac:dyDescent="0.25">
      <c r="B88" s="66"/>
      <c r="C88" s="66"/>
      <c r="D88" s="66"/>
      <c r="E88" s="66" t="s">
        <v>191</v>
      </c>
      <c r="F88" s="66" t="s">
        <v>192</v>
      </c>
      <c r="G88" s="66">
        <v>54041.59</v>
      </c>
      <c r="H88" s="66">
        <v>50000</v>
      </c>
      <c r="I88" s="66">
        <v>50000</v>
      </c>
      <c r="J88" s="66">
        <v>52419.519999999997</v>
      </c>
      <c r="K88" s="66">
        <f t="shared" si="6"/>
        <v>96.99847839414052</v>
      </c>
      <c r="L88" s="66">
        <f t="shared" si="7"/>
        <v>104.83904</v>
      </c>
    </row>
    <row r="89" spans="2:12" x14ac:dyDescent="0.25">
      <c r="B89" s="65" t="s">
        <v>193</v>
      </c>
      <c r="C89" s="65"/>
      <c r="D89" s="65"/>
      <c r="E89" s="65"/>
      <c r="F89" s="65" t="s">
        <v>194</v>
      </c>
      <c r="G89" s="65">
        <f>G90+G93+G111</f>
        <v>819553.38000000012</v>
      </c>
      <c r="H89" s="65">
        <f>H90+H93+H111</f>
        <v>1142540</v>
      </c>
      <c r="I89" s="65">
        <f>I90+I93+I111</f>
        <v>1212540</v>
      </c>
      <c r="J89" s="65">
        <f>J90+J93+J111</f>
        <v>1240556.93</v>
      </c>
      <c r="K89" s="65">
        <f t="shared" si="6"/>
        <v>151.36987538261386</v>
      </c>
      <c r="L89" s="65">
        <f t="shared" si="7"/>
        <v>102.31059841324823</v>
      </c>
    </row>
    <row r="90" spans="2:12" x14ac:dyDescent="0.25">
      <c r="B90" s="65"/>
      <c r="C90" s="65" t="s">
        <v>195</v>
      </c>
      <c r="D90" s="65"/>
      <c r="E90" s="65"/>
      <c r="F90" s="65" t="s">
        <v>196</v>
      </c>
      <c r="G90" s="65">
        <f t="shared" ref="G90:J91" si="10">G91</f>
        <v>530.89</v>
      </c>
      <c r="H90" s="65">
        <f t="shared" si="10"/>
        <v>0</v>
      </c>
      <c r="I90" s="65">
        <f t="shared" si="10"/>
        <v>0</v>
      </c>
      <c r="J90" s="65">
        <f t="shared" si="10"/>
        <v>0</v>
      </c>
      <c r="K90" s="65">
        <f t="shared" si="6"/>
        <v>0</v>
      </c>
      <c r="L90" s="65" t="e">
        <f t="shared" si="7"/>
        <v>#DIV/0!</v>
      </c>
    </row>
    <row r="91" spans="2:12" x14ac:dyDescent="0.25">
      <c r="B91" s="65"/>
      <c r="C91" s="65"/>
      <c r="D91" s="65" t="s">
        <v>197</v>
      </c>
      <c r="E91" s="65"/>
      <c r="F91" s="65" t="s">
        <v>198</v>
      </c>
      <c r="G91" s="65">
        <f t="shared" si="10"/>
        <v>530.89</v>
      </c>
      <c r="H91" s="65">
        <f t="shared" si="10"/>
        <v>0</v>
      </c>
      <c r="I91" s="65">
        <f t="shared" si="10"/>
        <v>0</v>
      </c>
      <c r="J91" s="65">
        <f t="shared" si="10"/>
        <v>0</v>
      </c>
      <c r="K91" s="65">
        <f t="shared" si="6"/>
        <v>0</v>
      </c>
      <c r="L91" s="65" t="e">
        <f t="shared" si="7"/>
        <v>#DIV/0!</v>
      </c>
    </row>
    <row r="92" spans="2:12" x14ac:dyDescent="0.25">
      <c r="B92" s="66"/>
      <c r="C92" s="66"/>
      <c r="D92" s="66"/>
      <c r="E92" s="66" t="s">
        <v>199</v>
      </c>
      <c r="F92" s="66" t="s">
        <v>200</v>
      </c>
      <c r="G92" s="66">
        <v>530.89</v>
      </c>
      <c r="H92" s="66">
        <v>0</v>
      </c>
      <c r="I92" s="66">
        <v>0</v>
      </c>
      <c r="J92" s="66">
        <v>0</v>
      </c>
      <c r="K92" s="66">
        <f t="shared" si="6"/>
        <v>0</v>
      </c>
      <c r="L92" s="66" t="e">
        <f t="shared" si="7"/>
        <v>#DIV/0!</v>
      </c>
    </row>
    <row r="93" spans="2:12" x14ac:dyDescent="0.25">
      <c r="B93" s="65"/>
      <c r="C93" s="65" t="s">
        <v>201</v>
      </c>
      <c r="D93" s="65"/>
      <c r="E93" s="65"/>
      <c r="F93" s="65" t="s">
        <v>202</v>
      </c>
      <c r="G93" s="65">
        <f>G94+G96+G104+G106+G108</f>
        <v>425920.80000000005</v>
      </c>
      <c r="H93" s="65">
        <f>H94+H96+H104+H106+H108</f>
        <v>1021670</v>
      </c>
      <c r="I93" s="65">
        <f>I94+I96+I104+I106+I108</f>
        <v>1021670</v>
      </c>
      <c r="J93" s="65">
        <f>J94+J96+J104+J106+J108</f>
        <v>1033045.2</v>
      </c>
      <c r="K93" s="65">
        <f t="shared" si="6"/>
        <v>242.54396592042463</v>
      </c>
      <c r="L93" s="65">
        <f t="shared" si="7"/>
        <v>101.11339277849012</v>
      </c>
    </row>
    <row r="94" spans="2:12" x14ac:dyDescent="0.25">
      <c r="B94" s="65"/>
      <c r="C94" s="65"/>
      <c r="D94" s="65" t="s">
        <v>203</v>
      </c>
      <c r="E94" s="65"/>
      <c r="F94" s="65" t="s">
        <v>204</v>
      </c>
      <c r="G94" s="65">
        <f>G95</f>
        <v>0</v>
      </c>
      <c r="H94" s="65">
        <f>H95</f>
        <v>93000</v>
      </c>
      <c r="I94" s="65">
        <f>I95</f>
        <v>93000</v>
      </c>
      <c r="J94" s="65">
        <f>J95</f>
        <v>0</v>
      </c>
      <c r="K94" s="65" t="e">
        <f t="shared" si="6"/>
        <v>#DIV/0!</v>
      </c>
      <c r="L94" s="65">
        <f t="shared" si="7"/>
        <v>0</v>
      </c>
    </row>
    <row r="95" spans="2:12" x14ac:dyDescent="0.25">
      <c r="B95" s="66"/>
      <c r="C95" s="66"/>
      <c r="D95" s="66"/>
      <c r="E95" s="66" t="s">
        <v>205</v>
      </c>
      <c r="F95" s="66" t="s">
        <v>206</v>
      </c>
      <c r="G95" s="66">
        <v>0</v>
      </c>
      <c r="H95" s="66">
        <v>93000</v>
      </c>
      <c r="I95" s="66">
        <v>93000</v>
      </c>
      <c r="J95" s="66">
        <v>0</v>
      </c>
      <c r="K95" s="66" t="e">
        <f t="shared" si="6"/>
        <v>#DIV/0!</v>
      </c>
      <c r="L95" s="66">
        <f t="shared" si="7"/>
        <v>0</v>
      </c>
    </row>
    <row r="96" spans="2:12" x14ac:dyDescent="0.25">
      <c r="B96" s="65"/>
      <c r="C96" s="65"/>
      <c r="D96" s="65" t="s">
        <v>207</v>
      </c>
      <c r="E96" s="65"/>
      <c r="F96" s="65" t="s">
        <v>208</v>
      </c>
      <c r="G96" s="65">
        <f>G97+G98+G99+G100+G101+G102+G103</f>
        <v>402101.22000000003</v>
      </c>
      <c r="H96" s="65">
        <f>H97+H98+H99+H100+H101+H102+H103</f>
        <v>699670</v>
      </c>
      <c r="I96" s="65">
        <f>I97+I98+I99+I100+I101+I102+I103</f>
        <v>699670</v>
      </c>
      <c r="J96" s="65">
        <f>J97+J98+J99+J100+J101+J102+J103</f>
        <v>778379.7</v>
      </c>
      <c r="K96" s="65">
        <f t="shared" si="6"/>
        <v>193.57804982536484</v>
      </c>
      <c r="L96" s="65">
        <f t="shared" si="7"/>
        <v>111.24954621464404</v>
      </c>
    </row>
    <row r="97" spans="2:12" x14ac:dyDescent="0.25">
      <c r="B97" s="66"/>
      <c r="C97" s="66"/>
      <c r="D97" s="66"/>
      <c r="E97" s="66" t="s">
        <v>209</v>
      </c>
      <c r="F97" s="66" t="s">
        <v>210</v>
      </c>
      <c r="G97" s="66">
        <v>5970.61</v>
      </c>
      <c r="H97" s="66">
        <v>5000</v>
      </c>
      <c r="I97" s="66">
        <v>5000</v>
      </c>
      <c r="J97" s="66">
        <v>11520.08</v>
      </c>
      <c r="K97" s="66">
        <f t="shared" si="6"/>
        <v>192.94644935777083</v>
      </c>
      <c r="L97" s="66">
        <f t="shared" si="7"/>
        <v>230.4016</v>
      </c>
    </row>
    <row r="98" spans="2:12" x14ac:dyDescent="0.25">
      <c r="B98" s="66"/>
      <c r="C98" s="66"/>
      <c r="D98" s="66"/>
      <c r="E98" s="66" t="s">
        <v>211</v>
      </c>
      <c r="F98" s="66" t="s">
        <v>212</v>
      </c>
      <c r="G98" s="66">
        <v>9509.2099999999991</v>
      </c>
      <c r="H98" s="66">
        <v>15000</v>
      </c>
      <c r="I98" s="66">
        <v>15000</v>
      </c>
      <c r="J98" s="66">
        <v>7023.74</v>
      </c>
      <c r="K98" s="66">
        <f t="shared" si="6"/>
        <v>73.862497515566488</v>
      </c>
      <c r="L98" s="66">
        <f t="shared" si="7"/>
        <v>46.824933333333334</v>
      </c>
    </row>
    <row r="99" spans="2:12" x14ac:dyDescent="0.25">
      <c r="B99" s="66"/>
      <c r="C99" s="66"/>
      <c r="D99" s="66"/>
      <c r="E99" s="66" t="s">
        <v>213</v>
      </c>
      <c r="F99" s="66" t="s">
        <v>214</v>
      </c>
      <c r="G99" s="66">
        <v>7422.26</v>
      </c>
      <c r="H99" s="66">
        <v>54000</v>
      </c>
      <c r="I99" s="66">
        <v>54000</v>
      </c>
      <c r="J99" s="66">
        <v>40972.35</v>
      </c>
      <c r="K99" s="66">
        <f t="shared" si="6"/>
        <v>552.01986995874574</v>
      </c>
      <c r="L99" s="66">
        <f t="shared" si="7"/>
        <v>75.874722222222218</v>
      </c>
    </row>
    <row r="100" spans="2:12" x14ac:dyDescent="0.25">
      <c r="B100" s="66"/>
      <c r="C100" s="66"/>
      <c r="D100" s="66"/>
      <c r="E100" s="66" t="s">
        <v>215</v>
      </c>
      <c r="F100" s="66" t="s">
        <v>216</v>
      </c>
      <c r="G100" s="66">
        <v>415.09</v>
      </c>
      <c r="H100" s="66">
        <v>20000</v>
      </c>
      <c r="I100" s="66">
        <v>20000</v>
      </c>
      <c r="J100" s="66">
        <v>5312.67</v>
      </c>
      <c r="K100" s="66">
        <f t="shared" si="6"/>
        <v>1279.8838806042063</v>
      </c>
      <c r="L100" s="66">
        <f t="shared" si="7"/>
        <v>26.56335</v>
      </c>
    </row>
    <row r="101" spans="2:12" x14ac:dyDescent="0.25">
      <c r="B101" s="66"/>
      <c r="C101" s="66"/>
      <c r="D101" s="66"/>
      <c r="E101" s="66" t="s">
        <v>217</v>
      </c>
      <c r="F101" s="66" t="s">
        <v>218</v>
      </c>
      <c r="G101" s="66">
        <v>46064.38</v>
      </c>
      <c r="H101" s="66">
        <v>100000</v>
      </c>
      <c r="I101" s="66">
        <v>100000</v>
      </c>
      <c r="J101" s="66">
        <v>7223.16</v>
      </c>
      <c r="K101" s="66">
        <f t="shared" si="6"/>
        <v>15.680575750721056</v>
      </c>
      <c r="L101" s="66">
        <f t="shared" si="7"/>
        <v>7.22316</v>
      </c>
    </row>
    <row r="102" spans="2:12" x14ac:dyDescent="0.25">
      <c r="B102" s="66"/>
      <c r="C102" s="66"/>
      <c r="D102" s="66"/>
      <c r="E102" s="66" t="s">
        <v>219</v>
      </c>
      <c r="F102" s="66" t="s">
        <v>220</v>
      </c>
      <c r="G102" s="66">
        <v>1874.59</v>
      </c>
      <c r="H102" s="66">
        <v>10000</v>
      </c>
      <c r="I102" s="66">
        <v>10000</v>
      </c>
      <c r="J102" s="66">
        <v>0</v>
      </c>
      <c r="K102" s="66">
        <f t="shared" si="6"/>
        <v>0</v>
      </c>
      <c r="L102" s="66">
        <f t="shared" si="7"/>
        <v>0</v>
      </c>
    </row>
    <row r="103" spans="2:12" x14ac:dyDescent="0.25">
      <c r="B103" s="66"/>
      <c r="C103" s="66"/>
      <c r="D103" s="66"/>
      <c r="E103" s="66" t="s">
        <v>221</v>
      </c>
      <c r="F103" s="66" t="s">
        <v>222</v>
      </c>
      <c r="G103" s="66">
        <v>330845.08</v>
      </c>
      <c r="H103" s="66">
        <v>495670</v>
      </c>
      <c r="I103" s="66">
        <v>495670</v>
      </c>
      <c r="J103" s="66">
        <v>706327.7</v>
      </c>
      <c r="K103" s="66">
        <f t="shared" si="6"/>
        <v>213.49197636549408</v>
      </c>
      <c r="L103" s="66">
        <f t="shared" si="7"/>
        <v>142.49958641838319</v>
      </c>
    </row>
    <row r="104" spans="2:12" x14ac:dyDescent="0.25">
      <c r="B104" s="65"/>
      <c r="C104" s="65"/>
      <c r="D104" s="65" t="s">
        <v>223</v>
      </c>
      <c r="E104" s="65"/>
      <c r="F104" s="65" t="s">
        <v>224</v>
      </c>
      <c r="G104" s="65">
        <f>G105</f>
        <v>22760.07</v>
      </c>
      <c r="H104" s="65">
        <f>H105</f>
        <v>124000</v>
      </c>
      <c r="I104" s="65">
        <f>I105</f>
        <v>124000</v>
      </c>
      <c r="J104" s="65">
        <f>J105</f>
        <v>254302.5</v>
      </c>
      <c r="K104" s="65">
        <f t="shared" si="6"/>
        <v>1117.3186198460726</v>
      </c>
      <c r="L104" s="65">
        <f t="shared" si="7"/>
        <v>205.08266129032259</v>
      </c>
    </row>
    <row r="105" spans="2:12" x14ac:dyDescent="0.25">
      <c r="B105" s="66"/>
      <c r="C105" s="66"/>
      <c r="D105" s="66"/>
      <c r="E105" s="66" t="s">
        <v>225</v>
      </c>
      <c r="F105" s="66" t="s">
        <v>226</v>
      </c>
      <c r="G105" s="66">
        <v>22760.07</v>
      </c>
      <c r="H105" s="66">
        <v>124000</v>
      </c>
      <c r="I105" s="66">
        <v>124000</v>
      </c>
      <c r="J105" s="66">
        <v>254302.5</v>
      </c>
      <c r="K105" s="66">
        <f t="shared" si="6"/>
        <v>1117.3186198460726</v>
      </c>
      <c r="L105" s="66">
        <f t="shared" si="7"/>
        <v>205.08266129032259</v>
      </c>
    </row>
    <row r="106" spans="2:12" x14ac:dyDescent="0.25">
      <c r="B106" s="65"/>
      <c r="C106" s="65"/>
      <c r="D106" s="65" t="s">
        <v>227</v>
      </c>
      <c r="E106" s="65"/>
      <c r="F106" s="65" t="s">
        <v>228</v>
      </c>
      <c r="G106" s="65">
        <f>G107</f>
        <v>1059.51</v>
      </c>
      <c r="H106" s="65">
        <f>H107</f>
        <v>0</v>
      </c>
      <c r="I106" s="65">
        <f>I107</f>
        <v>0</v>
      </c>
      <c r="J106" s="65">
        <f>J107</f>
        <v>363</v>
      </c>
      <c r="K106" s="65">
        <f t="shared" si="6"/>
        <v>34.261120706741799</v>
      </c>
      <c r="L106" s="65" t="e">
        <f t="shared" si="7"/>
        <v>#DIV/0!</v>
      </c>
    </row>
    <row r="107" spans="2:12" x14ac:dyDescent="0.25">
      <c r="B107" s="66"/>
      <c r="C107" s="66"/>
      <c r="D107" s="66"/>
      <c r="E107" s="66" t="s">
        <v>229</v>
      </c>
      <c r="F107" s="66" t="s">
        <v>230</v>
      </c>
      <c r="G107" s="66">
        <v>1059.51</v>
      </c>
      <c r="H107" s="66">
        <v>0</v>
      </c>
      <c r="I107" s="66">
        <v>0</v>
      </c>
      <c r="J107" s="66">
        <v>363</v>
      </c>
      <c r="K107" s="66">
        <f t="shared" ref="K107:K115" si="11">(J107*100)/G107</f>
        <v>34.261120706741799</v>
      </c>
      <c r="L107" s="66" t="e">
        <f t="shared" ref="L107:L115" si="12">(J107*100)/I107</f>
        <v>#DIV/0!</v>
      </c>
    </row>
    <row r="108" spans="2:12" x14ac:dyDescent="0.25">
      <c r="B108" s="65"/>
      <c r="C108" s="65"/>
      <c r="D108" s="65" t="s">
        <v>231</v>
      </c>
      <c r="E108" s="65"/>
      <c r="F108" s="65" t="s">
        <v>232</v>
      </c>
      <c r="G108" s="65">
        <f>G109+G110</f>
        <v>0</v>
      </c>
      <c r="H108" s="65">
        <f>H109+H110</f>
        <v>105000</v>
      </c>
      <c r="I108" s="65">
        <f>I109+I110</f>
        <v>105000</v>
      </c>
      <c r="J108" s="65">
        <f>J109+J110</f>
        <v>0</v>
      </c>
      <c r="K108" s="65" t="e">
        <f t="shared" si="11"/>
        <v>#DIV/0!</v>
      </c>
      <c r="L108" s="65">
        <f t="shared" si="12"/>
        <v>0</v>
      </c>
    </row>
    <row r="109" spans="2:12" x14ac:dyDescent="0.25">
      <c r="B109" s="66"/>
      <c r="C109" s="66"/>
      <c r="D109" s="66"/>
      <c r="E109" s="66" t="s">
        <v>233</v>
      </c>
      <c r="F109" s="66" t="s">
        <v>234</v>
      </c>
      <c r="G109" s="66">
        <v>0</v>
      </c>
      <c r="H109" s="66">
        <v>100000</v>
      </c>
      <c r="I109" s="66">
        <v>100000</v>
      </c>
      <c r="J109" s="66">
        <v>0</v>
      </c>
      <c r="K109" s="66" t="e">
        <f t="shared" si="11"/>
        <v>#DIV/0!</v>
      </c>
      <c r="L109" s="66">
        <f t="shared" si="12"/>
        <v>0</v>
      </c>
    </row>
    <row r="110" spans="2:12" x14ac:dyDescent="0.25">
      <c r="B110" s="66"/>
      <c r="C110" s="66"/>
      <c r="D110" s="66"/>
      <c r="E110" s="66" t="s">
        <v>235</v>
      </c>
      <c r="F110" s="66" t="s">
        <v>236</v>
      </c>
      <c r="G110" s="66">
        <v>0</v>
      </c>
      <c r="H110" s="66">
        <v>5000</v>
      </c>
      <c r="I110" s="66">
        <v>5000</v>
      </c>
      <c r="J110" s="66">
        <v>0</v>
      </c>
      <c r="K110" s="66" t="e">
        <f t="shared" si="11"/>
        <v>#DIV/0!</v>
      </c>
      <c r="L110" s="66">
        <f t="shared" si="12"/>
        <v>0</v>
      </c>
    </row>
    <row r="111" spans="2:12" x14ac:dyDescent="0.25">
      <c r="B111" s="65"/>
      <c r="C111" s="65" t="s">
        <v>237</v>
      </c>
      <c r="D111" s="65"/>
      <c r="E111" s="65"/>
      <c r="F111" s="65" t="s">
        <v>238</v>
      </c>
      <c r="G111" s="65">
        <f>G112+G114</f>
        <v>393101.69</v>
      </c>
      <c r="H111" s="65">
        <f>H112+H114</f>
        <v>120870</v>
      </c>
      <c r="I111" s="65">
        <f>I112+I114</f>
        <v>190870</v>
      </c>
      <c r="J111" s="65">
        <f>J112+J114</f>
        <v>207511.73</v>
      </c>
      <c r="K111" s="65">
        <f t="shared" si="11"/>
        <v>52.78830777858014</v>
      </c>
      <c r="L111" s="65">
        <f t="shared" si="12"/>
        <v>108.71888196154451</v>
      </c>
    </row>
    <row r="112" spans="2:12" x14ac:dyDescent="0.25">
      <c r="B112" s="65"/>
      <c r="C112" s="65"/>
      <c r="D112" s="65" t="s">
        <v>239</v>
      </c>
      <c r="E112" s="65"/>
      <c r="F112" s="65" t="s">
        <v>240</v>
      </c>
      <c r="G112" s="65">
        <f>G113</f>
        <v>393101.69</v>
      </c>
      <c r="H112" s="65">
        <f>H113</f>
        <v>110870</v>
      </c>
      <c r="I112" s="65">
        <f>I113</f>
        <v>180870</v>
      </c>
      <c r="J112" s="65">
        <f>J113</f>
        <v>207511.73</v>
      </c>
      <c r="K112" s="65">
        <f t="shared" si="11"/>
        <v>52.78830777858014</v>
      </c>
      <c r="L112" s="65">
        <f t="shared" si="12"/>
        <v>114.72976723613645</v>
      </c>
    </row>
    <row r="113" spans="2:12" x14ac:dyDescent="0.25">
      <c r="B113" s="66"/>
      <c r="C113" s="66"/>
      <c r="D113" s="66"/>
      <c r="E113" s="66" t="s">
        <v>241</v>
      </c>
      <c r="F113" s="66" t="s">
        <v>240</v>
      </c>
      <c r="G113" s="66">
        <v>393101.69</v>
      </c>
      <c r="H113" s="66">
        <v>110870</v>
      </c>
      <c r="I113" s="66">
        <v>180870</v>
      </c>
      <c r="J113" s="66">
        <v>207511.73</v>
      </c>
      <c r="K113" s="66">
        <f t="shared" si="11"/>
        <v>52.78830777858014</v>
      </c>
      <c r="L113" s="66">
        <f t="shared" si="12"/>
        <v>114.72976723613645</v>
      </c>
    </row>
    <row r="114" spans="2:12" x14ac:dyDescent="0.25">
      <c r="B114" s="65"/>
      <c r="C114" s="65"/>
      <c r="D114" s="65" t="s">
        <v>242</v>
      </c>
      <c r="E114" s="65"/>
      <c r="F114" s="65" t="s">
        <v>243</v>
      </c>
      <c r="G114" s="65">
        <f>G115</f>
        <v>0</v>
      </c>
      <c r="H114" s="65">
        <f>H115</f>
        <v>10000</v>
      </c>
      <c r="I114" s="65">
        <f>I115</f>
        <v>10000</v>
      </c>
      <c r="J114" s="65">
        <f>J115</f>
        <v>0</v>
      </c>
      <c r="K114" s="65" t="e">
        <f t="shared" si="11"/>
        <v>#DIV/0!</v>
      </c>
      <c r="L114" s="65">
        <f t="shared" si="12"/>
        <v>0</v>
      </c>
    </row>
    <row r="115" spans="2:12" x14ac:dyDescent="0.25">
      <c r="B115" s="66"/>
      <c r="C115" s="66"/>
      <c r="D115" s="66"/>
      <c r="E115" s="66" t="s">
        <v>244</v>
      </c>
      <c r="F115" s="66" t="s">
        <v>245</v>
      </c>
      <c r="G115" s="66">
        <v>0</v>
      </c>
      <c r="H115" s="66">
        <v>10000</v>
      </c>
      <c r="I115" s="66">
        <v>10000</v>
      </c>
      <c r="J115" s="66">
        <v>0</v>
      </c>
      <c r="K115" s="66" t="e">
        <f t="shared" si="11"/>
        <v>#DIV/0!</v>
      </c>
      <c r="L115" s="66">
        <f t="shared" si="12"/>
        <v>0</v>
      </c>
    </row>
    <row r="116" spans="2:12" x14ac:dyDescent="0.25">
      <c r="B116" s="65"/>
      <c r="C116" s="66"/>
      <c r="D116" s="67"/>
      <c r="E116" s="68"/>
      <c r="F116" s="8"/>
      <c r="G116" s="65"/>
      <c r="H116" s="65"/>
      <c r="I116" s="65"/>
      <c r="J116" s="65"/>
      <c r="K116" s="70"/>
      <c r="L116" s="70"/>
    </row>
  </sheetData>
  <mergeCells count="7">
    <mergeCell ref="B41:F41"/>
    <mergeCell ref="B42:F42"/>
    <mergeCell ref="B2:L2"/>
    <mergeCell ref="B4:L4"/>
    <mergeCell ref="B6:L6"/>
    <mergeCell ref="B9:F9"/>
    <mergeCell ref="B8:F8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25"/>
  <sheetViews>
    <sheetView workbookViewId="0">
      <selection activeCell="F12" sqref="F12"/>
    </sheetView>
  </sheetViews>
  <sheetFormatPr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1"/>
      <c r="C1" s="3"/>
      <c r="D1" s="3"/>
      <c r="E1" s="3"/>
      <c r="F1" s="4"/>
      <c r="G1" s="4"/>
      <c r="H1" s="4"/>
    </row>
    <row r="2" spans="1:8" ht="15.75" customHeight="1" x14ac:dyDescent="0.25">
      <c r="B2" s="111" t="s">
        <v>16</v>
      </c>
      <c r="C2" s="111"/>
      <c r="D2" s="111"/>
      <c r="E2" s="111"/>
      <c r="F2" s="111"/>
      <c r="G2" s="111"/>
      <c r="H2" s="111"/>
    </row>
    <row r="3" spans="1:8" ht="18" x14ac:dyDescent="0.25">
      <c r="B3" s="61"/>
      <c r="C3" s="3"/>
      <c r="D3" s="3"/>
      <c r="E3" s="3"/>
      <c r="F3" s="4"/>
      <c r="G3" s="4"/>
      <c r="H3" s="4"/>
    </row>
    <row r="4" spans="1:8" ht="33.75" customHeight="1" x14ac:dyDescent="0.25">
      <c r="B4" s="28" t="s">
        <v>3</v>
      </c>
      <c r="C4" s="28" t="s">
        <v>46</v>
      </c>
      <c r="D4" s="28" t="s">
        <v>43</v>
      </c>
      <c r="E4" s="28" t="s">
        <v>44</v>
      </c>
      <c r="F4" s="28" t="s">
        <v>47</v>
      </c>
      <c r="G4" s="28" t="s">
        <v>6</v>
      </c>
      <c r="H4" s="28" t="s">
        <v>22</v>
      </c>
    </row>
    <row r="5" spans="1:8" x14ac:dyDescent="0.25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1:8" x14ac:dyDescent="0.25">
      <c r="B6" s="8" t="s">
        <v>39</v>
      </c>
      <c r="C6" s="71">
        <f>C7+C9+C11+C13+C15</f>
        <v>19562760.419999998</v>
      </c>
      <c r="D6" s="71">
        <f>D7+D9+D11+D13+D15</f>
        <v>21007519</v>
      </c>
      <c r="E6" s="71">
        <f>E7+E9+E11+E13+E15</f>
        <v>20959719</v>
      </c>
      <c r="F6" s="71">
        <f>F7+F9+F11+F13+F15</f>
        <v>21210853.48</v>
      </c>
      <c r="G6" s="72">
        <f t="shared" ref="G6:G25" si="0">(F6*100)/C6</f>
        <v>108.42464470563711</v>
      </c>
      <c r="H6" s="72">
        <f t="shared" ref="H6:H25" si="1">(F6*100)/E6</f>
        <v>101.19817675036579</v>
      </c>
    </row>
    <row r="7" spans="1:8" x14ac:dyDescent="0.25">
      <c r="A7"/>
      <c r="B7" s="8" t="s">
        <v>246</v>
      </c>
      <c r="C7" s="71">
        <f>C8</f>
        <v>16669239.43</v>
      </c>
      <c r="D7" s="71">
        <f>D8</f>
        <v>18281300</v>
      </c>
      <c r="E7" s="71">
        <f>E8</f>
        <v>18233500</v>
      </c>
      <c r="F7" s="71">
        <f>F8</f>
        <v>18189734.43</v>
      </c>
      <c r="G7" s="72">
        <f t="shared" si="0"/>
        <v>109.12156194279345</v>
      </c>
      <c r="H7" s="72">
        <f t="shared" si="1"/>
        <v>99.759971645597389</v>
      </c>
    </row>
    <row r="8" spans="1:8" x14ac:dyDescent="0.25">
      <c r="A8"/>
      <c r="B8" s="16" t="s">
        <v>247</v>
      </c>
      <c r="C8" s="127">
        <v>16669239.43</v>
      </c>
      <c r="D8" s="73">
        <v>18281300</v>
      </c>
      <c r="E8" s="73">
        <v>18233500</v>
      </c>
      <c r="F8" s="128">
        <v>18189734.43</v>
      </c>
      <c r="G8" s="70">
        <f t="shared" si="0"/>
        <v>109.12156194279345</v>
      </c>
      <c r="H8" s="70">
        <f t="shared" si="1"/>
        <v>99.759971645597389</v>
      </c>
    </row>
    <row r="9" spans="1:8" x14ac:dyDescent="0.25">
      <c r="A9"/>
      <c r="B9" s="8" t="s">
        <v>248</v>
      </c>
      <c r="C9" s="71">
        <f>C10</f>
        <v>2792003.7</v>
      </c>
      <c r="D9" s="71">
        <f>D10</f>
        <v>2611050</v>
      </c>
      <c r="E9" s="71">
        <f>E10</f>
        <v>2611050</v>
      </c>
      <c r="F9" s="71">
        <f>F10</f>
        <v>2889379.8</v>
      </c>
      <c r="G9" s="72">
        <f t="shared" si="0"/>
        <v>103.48767804283354</v>
      </c>
      <c r="H9" s="72">
        <f t="shared" si="1"/>
        <v>110.65968863101051</v>
      </c>
    </row>
    <row r="10" spans="1:8" x14ac:dyDescent="0.25">
      <c r="A10"/>
      <c r="B10" s="16" t="s">
        <v>249</v>
      </c>
      <c r="C10" s="73">
        <v>2792003.7</v>
      </c>
      <c r="D10" s="73">
        <v>2611050</v>
      </c>
      <c r="E10" s="73">
        <v>2611050</v>
      </c>
      <c r="F10" s="128">
        <v>2889379.8</v>
      </c>
      <c r="G10" s="70">
        <f t="shared" si="0"/>
        <v>103.48767804283354</v>
      </c>
      <c r="H10" s="70">
        <f t="shared" si="1"/>
        <v>110.65968863101051</v>
      </c>
    </row>
    <row r="11" spans="1:8" x14ac:dyDescent="0.25">
      <c r="A11"/>
      <c r="B11" s="8" t="s">
        <v>250</v>
      </c>
      <c r="C11" s="71">
        <f>C12</f>
        <v>54041.59</v>
      </c>
      <c r="D11" s="71">
        <f>D12</f>
        <v>37744</v>
      </c>
      <c r="E11" s="71">
        <f>E12</f>
        <v>37744</v>
      </c>
      <c r="F11" s="71">
        <f>F12</f>
        <v>52419.519999999997</v>
      </c>
      <c r="G11" s="72">
        <f t="shared" si="0"/>
        <v>96.99847839414052</v>
      </c>
      <c r="H11" s="72">
        <f t="shared" si="1"/>
        <v>138.88172954641797</v>
      </c>
    </row>
    <row r="12" spans="1:8" x14ac:dyDescent="0.25">
      <c r="A12"/>
      <c r="B12" s="16" t="s">
        <v>251</v>
      </c>
      <c r="C12" s="127">
        <v>54041.59</v>
      </c>
      <c r="D12" s="73">
        <v>37744</v>
      </c>
      <c r="E12" s="73">
        <v>37744</v>
      </c>
      <c r="F12" s="128">
        <v>52419.519999999997</v>
      </c>
      <c r="G12" s="70">
        <f t="shared" si="0"/>
        <v>96.99847839414052</v>
      </c>
      <c r="H12" s="70">
        <f t="shared" si="1"/>
        <v>138.88172954641797</v>
      </c>
    </row>
    <row r="13" spans="1:8" x14ac:dyDescent="0.25">
      <c r="A13"/>
      <c r="B13" s="8" t="s">
        <v>252</v>
      </c>
      <c r="C13" s="71">
        <f>C14</f>
        <v>47475.7</v>
      </c>
      <c r="D13" s="71">
        <f>D14</f>
        <v>77425</v>
      </c>
      <c r="E13" s="71">
        <f>E14</f>
        <v>77425</v>
      </c>
      <c r="F13" s="71">
        <f>F14</f>
        <v>76573.97</v>
      </c>
      <c r="G13" s="72">
        <f t="shared" si="0"/>
        <v>161.29087090869646</v>
      </c>
      <c r="H13" s="72">
        <f t="shared" si="1"/>
        <v>98.900833064255735</v>
      </c>
    </row>
    <row r="14" spans="1:8" x14ac:dyDescent="0.25">
      <c r="A14"/>
      <c r="B14" s="16" t="s">
        <v>253</v>
      </c>
      <c r="C14" s="73">
        <v>47475.7</v>
      </c>
      <c r="D14" s="73">
        <v>77425</v>
      </c>
      <c r="E14" s="73">
        <v>77425</v>
      </c>
      <c r="F14" s="74">
        <v>76573.97</v>
      </c>
      <c r="G14" s="70">
        <f t="shared" si="0"/>
        <v>161.29087090869646</v>
      </c>
      <c r="H14" s="70">
        <f t="shared" si="1"/>
        <v>98.900833064255735</v>
      </c>
    </row>
    <row r="15" spans="1:8" ht="38.25" x14ac:dyDescent="0.25">
      <c r="A15"/>
      <c r="B15" s="8" t="s">
        <v>254</v>
      </c>
      <c r="C15" s="71">
        <f>C16</f>
        <v>0</v>
      </c>
      <c r="D15" s="71">
        <f>D16</f>
        <v>0</v>
      </c>
      <c r="E15" s="71">
        <f>E16</f>
        <v>0</v>
      </c>
      <c r="F15" s="71">
        <f>F16</f>
        <v>2745.76</v>
      </c>
      <c r="G15" s="72" t="e">
        <f t="shared" si="0"/>
        <v>#DIV/0!</v>
      </c>
      <c r="H15" s="72" t="e">
        <f t="shared" si="1"/>
        <v>#DIV/0!</v>
      </c>
    </row>
    <row r="16" spans="1:8" ht="38.25" x14ac:dyDescent="0.25">
      <c r="A16"/>
      <c r="B16" s="16" t="s">
        <v>255</v>
      </c>
      <c r="C16" s="73">
        <v>0</v>
      </c>
      <c r="D16" s="73">
        <v>0</v>
      </c>
      <c r="E16" s="73">
        <v>0</v>
      </c>
      <c r="F16" s="74">
        <v>2745.76</v>
      </c>
      <c r="G16" s="70" t="e">
        <f t="shared" si="0"/>
        <v>#DIV/0!</v>
      </c>
      <c r="H16" s="70" t="e">
        <f t="shared" si="1"/>
        <v>#DIV/0!</v>
      </c>
    </row>
    <row r="17" spans="1:8" x14ac:dyDescent="0.25">
      <c r="B17" s="8" t="s">
        <v>32</v>
      </c>
      <c r="C17" s="75">
        <f>C18+C20+C22+C24</f>
        <v>19208855.329999998</v>
      </c>
      <c r="D17" s="75">
        <f>D18+D20+D22+D24</f>
        <v>20822000</v>
      </c>
      <c r="E17" s="75">
        <f>E18+E20+E22+E24</f>
        <v>20774200</v>
      </c>
      <c r="F17" s="75">
        <f>F18+F20+F22+F24</f>
        <v>21121590.759999998</v>
      </c>
      <c r="G17" s="72">
        <f t="shared" si="0"/>
        <v>109.9575711157173</v>
      </c>
      <c r="H17" s="72">
        <f t="shared" si="1"/>
        <v>101.67222208316085</v>
      </c>
    </row>
    <row r="18" spans="1:8" x14ac:dyDescent="0.25">
      <c r="A18"/>
      <c r="B18" s="8" t="s">
        <v>246</v>
      </c>
      <c r="C18" s="75">
        <f>C19</f>
        <v>16669239.43</v>
      </c>
      <c r="D18" s="75">
        <f>D19</f>
        <v>18281300</v>
      </c>
      <c r="E18" s="75">
        <f>E19</f>
        <v>18233500</v>
      </c>
      <c r="F18" s="75">
        <f>F19</f>
        <v>18189734.43</v>
      </c>
      <c r="G18" s="72">
        <f t="shared" si="0"/>
        <v>109.12156194279345</v>
      </c>
      <c r="H18" s="72">
        <f t="shared" si="1"/>
        <v>99.759971645597389</v>
      </c>
    </row>
    <row r="19" spans="1:8" x14ac:dyDescent="0.25">
      <c r="A19"/>
      <c r="B19" s="16" t="s">
        <v>247</v>
      </c>
      <c r="C19" s="73">
        <v>16669239.43</v>
      </c>
      <c r="D19" s="73">
        <v>18281300</v>
      </c>
      <c r="E19" s="76">
        <v>18233500</v>
      </c>
      <c r="F19" s="74">
        <v>18189734.43</v>
      </c>
      <c r="G19" s="70">
        <f t="shared" si="0"/>
        <v>109.12156194279345</v>
      </c>
      <c r="H19" s="70">
        <f t="shared" si="1"/>
        <v>99.759971645597389</v>
      </c>
    </row>
    <row r="20" spans="1:8" x14ac:dyDescent="0.25">
      <c r="A20"/>
      <c r="B20" s="8" t="s">
        <v>248</v>
      </c>
      <c r="C20" s="75">
        <f>C21</f>
        <v>2438098.61</v>
      </c>
      <c r="D20" s="75">
        <f>D21</f>
        <v>2450700</v>
      </c>
      <c r="E20" s="75">
        <f>E21</f>
        <v>2450700</v>
      </c>
      <c r="F20" s="75">
        <f>F21</f>
        <v>2802862.84</v>
      </c>
      <c r="G20" s="72">
        <f t="shared" si="0"/>
        <v>114.96101217989703</v>
      </c>
      <c r="H20" s="72">
        <f t="shared" si="1"/>
        <v>114.36988778716285</v>
      </c>
    </row>
    <row r="21" spans="1:8" x14ac:dyDescent="0.25">
      <c r="A21"/>
      <c r="B21" s="16" t="s">
        <v>249</v>
      </c>
      <c r="C21" s="73">
        <v>2438098.61</v>
      </c>
      <c r="D21" s="73">
        <v>2450700</v>
      </c>
      <c r="E21" s="76">
        <v>2450700</v>
      </c>
      <c r="F21" s="74">
        <v>2802862.84</v>
      </c>
      <c r="G21" s="70">
        <f t="shared" si="0"/>
        <v>114.96101217989703</v>
      </c>
      <c r="H21" s="70">
        <f t="shared" si="1"/>
        <v>114.36988778716285</v>
      </c>
    </row>
    <row r="22" spans="1:8" x14ac:dyDescent="0.25">
      <c r="A22"/>
      <c r="B22" s="8" t="s">
        <v>250</v>
      </c>
      <c r="C22" s="75">
        <f>C23</f>
        <v>54041.59</v>
      </c>
      <c r="D22" s="75">
        <f>D23</f>
        <v>50000</v>
      </c>
      <c r="E22" s="75">
        <f>E23</f>
        <v>50000</v>
      </c>
      <c r="F22" s="75">
        <f>F23</f>
        <v>52419.519999999997</v>
      </c>
      <c r="G22" s="72">
        <f t="shared" si="0"/>
        <v>96.99847839414052</v>
      </c>
      <c r="H22" s="72">
        <f t="shared" si="1"/>
        <v>104.83904</v>
      </c>
    </row>
    <row r="23" spans="1:8" x14ac:dyDescent="0.25">
      <c r="A23"/>
      <c r="B23" s="16" t="s">
        <v>251</v>
      </c>
      <c r="C23" s="73">
        <v>54041.59</v>
      </c>
      <c r="D23" s="73">
        <v>50000</v>
      </c>
      <c r="E23" s="76">
        <v>50000</v>
      </c>
      <c r="F23" s="74">
        <v>52419.519999999997</v>
      </c>
      <c r="G23" s="70">
        <f t="shared" si="0"/>
        <v>96.99847839414052</v>
      </c>
      <c r="H23" s="70">
        <f t="shared" si="1"/>
        <v>104.83904</v>
      </c>
    </row>
    <row r="24" spans="1:8" x14ac:dyDescent="0.25">
      <c r="A24"/>
      <c r="B24" s="8" t="s">
        <v>252</v>
      </c>
      <c r="C24" s="75">
        <f>C25</f>
        <v>47475.7</v>
      </c>
      <c r="D24" s="75">
        <f>D25</f>
        <v>40000</v>
      </c>
      <c r="E24" s="75">
        <f>E25</f>
        <v>40000</v>
      </c>
      <c r="F24" s="75">
        <f>F25</f>
        <v>76573.97</v>
      </c>
      <c r="G24" s="72">
        <f t="shared" si="0"/>
        <v>161.29087090869646</v>
      </c>
      <c r="H24" s="72">
        <f t="shared" si="1"/>
        <v>191.43492499999999</v>
      </c>
    </row>
    <row r="25" spans="1:8" x14ac:dyDescent="0.25">
      <c r="A25"/>
      <c r="B25" s="16" t="s">
        <v>253</v>
      </c>
      <c r="C25" s="73">
        <v>47475.7</v>
      </c>
      <c r="D25" s="73">
        <v>40000</v>
      </c>
      <c r="E25" s="76">
        <v>40000</v>
      </c>
      <c r="F25" s="74">
        <v>76573.97</v>
      </c>
      <c r="G25" s="70">
        <f t="shared" si="0"/>
        <v>161.29087090869646</v>
      </c>
      <c r="H25" s="70">
        <f t="shared" si="1"/>
        <v>191.43492499999999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H12"/>
  <sheetViews>
    <sheetView workbookViewId="0">
      <selection activeCell="D8" sqref="D8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1" t="s">
        <v>17</v>
      </c>
      <c r="C2" s="111"/>
      <c r="D2" s="111"/>
      <c r="E2" s="111"/>
      <c r="F2" s="111"/>
      <c r="G2" s="111"/>
      <c r="H2" s="111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48</v>
      </c>
      <c r="D4" s="28" t="s">
        <v>43</v>
      </c>
      <c r="E4" s="28" t="s">
        <v>44</v>
      </c>
      <c r="F4" s="28" t="s">
        <v>49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32</v>
      </c>
      <c r="C6" s="75">
        <f t="shared" ref="C6:F7" si="0">C7</f>
        <v>19208855.329999998</v>
      </c>
      <c r="D6" s="75">
        <f t="shared" si="0"/>
        <v>20822000</v>
      </c>
      <c r="E6" s="75">
        <f t="shared" si="0"/>
        <v>20774200</v>
      </c>
      <c r="F6" s="75">
        <f t="shared" si="0"/>
        <v>21121590.760000002</v>
      </c>
      <c r="G6" s="70">
        <f>(F6*100)/C6</f>
        <v>109.9575711157173</v>
      </c>
      <c r="H6" s="70">
        <f>(F6*100)/E6</f>
        <v>101.67222208316085</v>
      </c>
    </row>
    <row r="7" spans="2:8" x14ac:dyDescent="0.25">
      <c r="B7" s="8" t="s">
        <v>256</v>
      </c>
      <c r="C7" s="75">
        <f t="shared" si="0"/>
        <v>19208855.329999998</v>
      </c>
      <c r="D7" s="75">
        <f t="shared" si="0"/>
        <v>20822000</v>
      </c>
      <c r="E7" s="75">
        <f t="shared" si="0"/>
        <v>20774200</v>
      </c>
      <c r="F7" s="75">
        <f t="shared" si="0"/>
        <v>21121590.760000002</v>
      </c>
      <c r="G7" s="70">
        <f>(F7*100)/C7</f>
        <v>109.9575711157173</v>
      </c>
      <c r="H7" s="70">
        <f>(F7*100)/E7</f>
        <v>101.67222208316085</v>
      </c>
    </row>
    <row r="8" spans="2:8" x14ac:dyDescent="0.25">
      <c r="B8" s="11" t="s">
        <v>257</v>
      </c>
      <c r="C8" s="73">
        <v>19208855.329999998</v>
      </c>
      <c r="D8" s="73">
        <v>20822000</v>
      </c>
      <c r="E8" s="73">
        <v>20774200</v>
      </c>
      <c r="F8" s="74">
        <v>21121590.760000002</v>
      </c>
      <c r="G8" s="70">
        <f>(F8*100)/C8</f>
        <v>109.9575711157173</v>
      </c>
      <c r="H8" s="70">
        <f>(F8*100)/E8</f>
        <v>101.67222208316085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1" t="s">
        <v>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111" t="s">
        <v>25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2:12" ht="15.75" customHeight="1" x14ac:dyDescent="0.25">
      <c r="B5" s="111" t="s">
        <v>18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17" t="s">
        <v>3</v>
      </c>
      <c r="C7" s="118"/>
      <c r="D7" s="118"/>
      <c r="E7" s="118"/>
      <c r="F7" s="119"/>
      <c r="G7" s="31" t="s">
        <v>46</v>
      </c>
      <c r="H7" s="31" t="s">
        <v>43</v>
      </c>
      <c r="I7" s="31" t="s">
        <v>44</v>
      </c>
      <c r="J7" s="31" t="s">
        <v>47</v>
      </c>
      <c r="K7" s="31" t="s">
        <v>6</v>
      </c>
      <c r="L7" s="31" t="s">
        <v>22</v>
      </c>
    </row>
    <row r="8" spans="2:12" x14ac:dyDescent="0.25">
      <c r="B8" s="117">
        <v>1</v>
      </c>
      <c r="C8" s="118"/>
      <c r="D8" s="118"/>
      <c r="E8" s="118"/>
      <c r="F8" s="119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x14ac:dyDescent="0.25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x14ac:dyDescent="0.25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H14"/>
  <sheetViews>
    <sheetView workbookViewId="0">
      <selection activeCell="E35" sqref="E35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1" t="s">
        <v>19</v>
      </c>
      <c r="C2" s="111"/>
      <c r="D2" s="111"/>
      <c r="E2" s="111"/>
      <c r="F2" s="111"/>
      <c r="G2" s="111"/>
      <c r="H2" s="111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42</v>
      </c>
      <c r="D4" s="28" t="s">
        <v>43</v>
      </c>
      <c r="E4" s="28" t="s">
        <v>44</v>
      </c>
      <c r="F4" s="28" t="s">
        <v>45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5"/>
      <c r="D6" s="75"/>
      <c r="E6" s="75"/>
      <c r="F6" s="75"/>
      <c r="G6" s="69"/>
      <c r="H6" s="69"/>
    </row>
    <row r="7" spans="2:8" x14ac:dyDescent="0.25">
      <c r="B7" s="8"/>
      <c r="C7" s="75"/>
      <c r="D7" s="75"/>
      <c r="E7" s="75"/>
      <c r="F7" s="75"/>
      <c r="G7" s="69"/>
      <c r="H7" s="69"/>
    </row>
    <row r="8" spans="2:8" x14ac:dyDescent="0.25">
      <c r="B8" s="16"/>
      <c r="C8" s="73"/>
      <c r="D8" s="73"/>
      <c r="E8" s="73"/>
      <c r="F8" s="74"/>
      <c r="G8" s="70"/>
      <c r="H8" s="70"/>
    </row>
    <row r="9" spans="2:8" x14ac:dyDescent="0.25">
      <c r="B9" s="17"/>
      <c r="C9" s="73"/>
      <c r="D9" s="73"/>
      <c r="E9" s="76"/>
      <c r="F9" s="74"/>
      <c r="G9" s="70"/>
      <c r="H9" s="70"/>
    </row>
    <row r="10" spans="2:8" x14ac:dyDescent="0.25">
      <c r="B10" s="8" t="s">
        <v>40</v>
      </c>
      <c r="C10" s="75">
        <f t="shared" ref="C10:F11" si="0">C11</f>
        <v>47475.7</v>
      </c>
      <c r="D10" s="75">
        <f t="shared" si="0"/>
        <v>40000</v>
      </c>
      <c r="E10" s="75">
        <f t="shared" si="0"/>
        <v>40000</v>
      </c>
      <c r="F10" s="75">
        <f t="shared" si="0"/>
        <v>76573.97</v>
      </c>
      <c r="G10" s="69">
        <f>(F10*100)/C10</f>
        <v>161.29087090869646</v>
      </c>
      <c r="H10" s="69">
        <f>(F10*100)/E10</f>
        <v>191.43492499999999</v>
      </c>
    </row>
    <row r="11" spans="2:8" x14ac:dyDescent="0.25">
      <c r="B11" s="8" t="s">
        <v>252</v>
      </c>
      <c r="C11" s="75">
        <f t="shared" si="0"/>
        <v>47475.7</v>
      </c>
      <c r="D11" s="75">
        <f t="shared" si="0"/>
        <v>40000</v>
      </c>
      <c r="E11" s="75">
        <f t="shared" si="0"/>
        <v>40000</v>
      </c>
      <c r="F11" s="75">
        <f t="shared" si="0"/>
        <v>76573.97</v>
      </c>
      <c r="G11" s="69">
        <f>(F11*100)/C11</f>
        <v>161.29087090869646</v>
      </c>
      <c r="H11" s="69">
        <f>(F11*100)/E11</f>
        <v>191.43492499999999</v>
      </c>
    </row>
    <row r="12" spans="2:8" x14ac:dyDescent="0.25">
      <c r="B12" s="16" t="s">
        <v>253</v>
      </c>
      <c r="C12" s="73">
        <v>47475.7</v>
      </c>
      <c r="D12" s="73">
        <v>40000</v>
      </c>
      <c r="E12" s="76">
        <v>40000</v>
      </c>
      <c r="F12" s="74">
        <v>76573.97</v>
      </c>
      <c r="G12" s="70">
        <f>(F12*100)/C12</f>
        <v>161.29087090869646</v>
      </c>
      <c r="H12" s="70">
        <f>(F12*100)/E12</f>
        <v>191.43492499999999</v>
      </c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F8049"/>
  <sheetViews>
    <sheetView tabSelected="1" topLeftCell="A169" zoomScaleNormal="100" workbookViewId="0">
      <selection activeCell="E158" sqref="E158:E159"/>
    </sheetView>
  </sheetViews>
  <sheetFormatPr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8" width="9.140625" style="40"/>
    <col min="9" max="9" width="14" style="40" bestFit="1" customWidth="1"/>
    <col min="10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7" t="s">
        <v>33</v>
      </c>
      <c r="B1" s="38" t="s">
        <v>258</v>
      </c>
      <c r="C1" s="39"/>
    </row>
    <row r="2" spans="1:6" ht="15" customHeight="1" x14ac:dyDescent="0.2">
      <c r="A2" s="41" t="s">
        <v>34</v>
      </c>
      <c r="B2" s="42" t="s">
        <v>259</v>
      </c>
      <c r="C2" s="39"/>
    </row>
    <row r="3" spans="1:6" s="39" customFormat="1" ht="43.5" customHeight="1" x14ac:dyDescent="0.2">
      <c r="A3" s="43" t="s">
        <v>35</v>
      </c>
      <c r="B3" s="37" t="s">
        <v>260</v>
      </c>
    </row>
    <row r="4" spans="1:6" s="39" customFormat="1" x14ac:dyDescent="0.2">
      <c r="A4" s="43" t="s">
        <v>36</v>
      </c>
      <c r="B4" s="44" t="s">
        <v>261</v>
      </c>
    </row>
    <row r="5" spans="1:6" s="39" customFormat="1" x14ac:dyDescent="0.2">
      <c r="A5" s="45"/>
      <c r="B5" s="46"/>
    </row>
    <row r="6" spans="1:6" s="39" customFormat="1" x14ac:dyDescent="0.2">
      <c r="A6" s="45" t="s">
        <v>37</v>
      </c>
      <c r="B6" s="46"/>
    </row>
    <row r="7" spans="1:6" x14ac:dyDescent="0.2">
      <c r="A7" s="47" t="s">
        <v>262</v>
      </c>
      <c r="B7" s="46"/>
      <c r="C7" s="77">
        <f>C15+C56</f>
        <v>18281300</v>
      </c>
      <c r="D7" s="77">
        <f>D15+D56</f>
        <v>18233500</v>
      </c>
      <c r="E7" s="77">
        <f>E15+E56</f>
        <v>18189734.43</v>
      </c>
      <c r="F7" s="77">
        <f t="shared" ref="F7:F12" si="0">(E7*100)/D7</f>
        <v>99.759971645597389</v>
      </c>
    </row>
    <row r="8" spans="1:6" x14ac:dyDescent="0.2">
      <c r="A8" s="47" t="s">
        <v>107</v>
      </c>
      <c r="B8" s="46"/>
      <c r="C8" s="77">
        <f>C96+C128</f>
        <v>2450700</v>
      </c>
      <c r="D8" s="77">
        <f>D96+D128</f>
        <v>2450700</v>
      </c>
      <c r="E8" s="77">
        <f>E96+E128</f>
        <v>2802862.84</v>
      </c>
      <c r="F8" s="77">
        <f t="shared" si="0"/>
        <v>114.36988778716285</v>
      </c>
    </row>
    <row r="9" spans="1:6" x14ac:dyDescent="0.2">
      <c r="A9" s="47" t="s">
        <v>195</v>
      </c>
      <c r="B9" s="46"/>
      <c r="C9" s="77">
        <f>C80</f>
        <v>50000</v>
      </c>
      <c r="D9" s="77">
        <f>D80</f>
        <v>50000</v>
      </c>
      <c r="E9" s="77">
        <f>E80</f>
        <v>52419.519999999997</v>
      </c>
      <c r="F9" s="77">
        <f t="shared" si="0"/>
        <v>104.83904</v>
      </c>
    </row>
    <row r="10" spans="1:6" x14ac:dyDescent="0.2">
      <c r="A10" s="47" t="s">
        <v>263</v>
      </c>
      <c r="B10" s="46"/>
      <c r="C10" s="77"/>
      <c r="D10" s="77"/>
      <c r="E10" s="77"/>
      <c r="F10" s="77" t="e">
        <f t="shared" si="0"/>
        <v>#DIV/0!</v>
      </c>
    </row>
    <row r="11" spans="1:6" x14ac:dyDescent="0.2">
      <c r="A11" s="47" t="s">
        <v>264</v>
      </c>
      <c r="B11" s="46"/>
      <c r="C11" s="77">
        <f>C169+C175</f>
        <v>40000</v>
      </c>
      <c r="D11" s="77">
        <f>D169+D175</f>
        <v>40000</v>
      </c>
      <c r="E11" s="77">
        <f>E169+E175</f>
        <v>76573.97</v>
      </c>
      <c r="F11" s="77">
        <f t="shared" si="0"/>
        <v>191.43492499999999</v>
      </c>
    </row>
    <row r="12" spans="1:6" x14ac:dyDescent="0.2">
      <c r="A12" s="47" t="s">
        <v>265</v>
      </c>
      <c r="B12" s="46"/>
      <c r="C12" s="77"/>
      <c r="D12" s="77"/>
      <c r="E12" s="77"/>
      <c r="F12" s="77" t="e">
        <f t="shared" si="0"/>
        <v>#DIV/0!</v>
      </c>
    </row>
    <row r="13" spans="1:6" s="57" customFormat="1" x14ac:dyDescent="0.2"/>
    <row r="14" spans="1:6" ht="38.25" x14ac:dyDescent="0.2">
      <c r="A14" s="47" t="s">
        <v>266</v>
      </c>
      <c r="B14" s="47" t="s">
        <v>267</v>
      </c>
      <c r="C14" s="47" t="s">
        <v>43</v>
      </c>
      <c r="D14" s="47" t="s">
        <v>268</v>
      </c>
      <c r="E14" s="47" t="s">
        <v>269</v>
      </c>
      <c r="F14" s="47" t="s">
        <v>270</v>
      </c>
    </row>
    <row r="15" spans="1:6" x14ac:dyDescent="0.2">
      <c r="A15" s="49" t="s">
        <v>105</v>
      </c>
      <c r="B15" s="50" t="s">
        <v>106</v>
      </c>
      <c r="C15" s="80">
        <f>C16+C26+C53</f>
        <v>17468760</v>
      </c>
      <c r="D15" s="80">
        <f>D16+D26+D53</f>
        <v>17350960</v>
      </c>
      <c r="E15" s="80">
        <f>E16+E26+E53</f>
        <v>17350081.259999998</v>
      </c>
      <c r="F15" s="81">
        <f>(E15*100)/D15</f>
        <v>99.994935496364462</v>
      </c>
    </row>
    <row r="16" spans="1:6" x14ac:dyDescent="0.2">
      <c r="A16" s="51" t="s">
        <v>107</v>
      </c>
      <c r="B16" s="52" t="s">
        <v>108</v>
      </c>
      <c r="C16" s="82">
        <f>C17+C21+C23</f>
        <v>14240000</v>
      </c>
      <c r="D16" s="82">
        <f>D17+D21+D23</f>
        <v>14119000</v>
      </c>
      <c r="E16" s="82">
        <f>E17+E21+E23</f>
        <v>14118853.66</v>
      </c>
      <c r="F16" s="81">
        <f>(E16*100)/D16</f>
        <v>99.998963524328914</v>
      </c>
    </row>
    <row r="17" spans="1:6" x14ac:dyDescent="0.2">
      <c r="A17" s="53" t="s">
        <v>109</v>
      </c>
      <c r="B17" s="54" t="s">
        <v>110</v>
      </c>
      <c r="C17" s="83">
        <f>C18+C19+C20</f>
        <v>10780000</v>
      </c>
      <c r="D17" s="83">
        <f>D18+D19+D20</f>
        <v>10780000</v>
      </c>
      <c r="E17" s="83">
        <f>E18+E19+E20</f>
        <v>10711563.51</v>
      </c>
      <c r="F17" s="83">
        <f>(E17*100)/D17</f>
        <v>99.365153153988871</v>
      </c>
    </row>
    <row r="18" spans="1:6" x14ac:dyDescent="0.2">
      <c r="A18" s="55" t="s">
        <v>111</v>
      </c>
      <c r="B18" s="56" t="s">
        <v>112</v>
      </c>
      <c r="C18" s="84">
        <v>10480000</v>
      </c>
      <c r="D18" s="84">
        <v>10480000</v>
      </c>
      <c r="E18" s="84">
        <v>9778990.2799999993</v>
      </c>
      <c r="F18" s="84"/>
    </row>
    <row r="19" spans="1:6" x14ac:dyDescent="0.2">
      <c r="A19" s="55" t="s">
        <v>113</v>
      </c>
      <c r="B19" s="56" t="s">
        <v>114</v>
      </c>
      <c r="C19" s="84">
        <v>300000</v>
      </c>
      <c r="D19" s="84">
        <v>300000</v>
      </c>
      <c r="E19" s="84">
        <v>932573.23</v>
      </c>
      <c r="F19" s="84"/>
    </row>
    <row r="20" spans="1:6" x14ac:dyDescent="0.2">
      <c r="A20" s="55" t="s">
        <v>272</v>
      </c>
      <c r="B20" s="56" t="s">
        <v>273</v>
      </c>
      <c r="C20" s="84">
        <v>0</v>
      </c>
      <c r="D20" s="84">
        <v>0</v>
      </c>
      <c r="E20" s="84">
        <v>0</v>
      </c>
      <c r="F20" s="84"/>
    </row>
    <row r="21" spans="1:6" x14ac:dyDescent="0.2">
      <c r="A21" s="53" t="s">
        <v>115</v>
      </c>
      <c r="B21" s="54" t="s">
        <v>116</v>
      </c>
      <c r="C21" s="83">
        <f>C22</f>
        <v>530000</v>
      </c>
      <c r="D21" s="83">
        <f>D22</f>
        <v>530000</v>
      </c>
      <c r="E21" s="83">
        <f>E22</f>
        <v>589666.15</v>
      </c>
      <c r="F21" s="83">
        <f>(E21*100)/D21</f>
        <v>111.2577641509434</v>
      </c>
    </row>
    <row r="22" spans="1:6" x14ac:dyDescent="0.2">
      <c r="A22" s="55" t="s">
        <v>117</v>
      </c>
      <c r="B22" s="56" t="s">
        <v>116</v>
      </c>
      <c r="C22" s="84">
        <v>530000</v>
      </c>
      <c r="D22" s="84">
        <v>530000</v>
      </c>
      <c r="E22" s="84">
        <v>589666.15</v>
      </c>
      <c r="F22" s="84"/>
    </row>
    <row r="23" spans="1:6" x14ac:dyDescent="0.2">
      <c r="A23" s="53" t="s">
        <v>118</v>
      </c>
      <c r="B23" s="54" t="s">
        <v>119</v>
      </c>
      <c r="C23" s="83">
        <f>C24+C25</f>
        <v>2930000</v>
      </c>
      <c r="D23" s="83">
        <f>D24+D25</f>
        <v>2809000</v>
      </c>
      <c r="E23" s="83">
        <f>E24+E25</f>
        <v>2817624</v>
      </c>
      <c r="F23" s="83">
        <f>(E23*100)/D23</f>
        <v>100.30701317194732</v>
      </c>
    </row>
    <row r="24" spans="1:6" x14ac:dyDescent="0.2">
      <c r="A24" s="55" t="s">
        <v>120</v>
      </c>
      <c r="B24" s="56" t="s">
        <v>121</v>
      </c>
      <c r="C24" s="84">
        <v>1348985</v>
      </c>
      <c r="D24" s="84">
        <v>1227985</v>
      </c>
      <c r="E24" s="84">
        <v>1173065.5900000001</v>
      </c>
      <c r="F24" s="84"/>
    </row>
    <row r="25" spans="1:6" x14ac:dyDescent="0.2">
      <c r="A25" s="55" t="s">
        <v>122</v>
      </c>
      <c r="B25" s="56" t="s">
        <v>123</v>
      </c>
      <c r="C25" s="84">
        <v>1581015</v>
      </c>
      <c r="D25" s="84">
        <v>1581015</v>
      </c>
      <c r="E25" s="84">
        <v>1644558.41</v>
      </c>
      <c r="F25" s="84"/>
    </row>
    <row r="26" spans="1:6" x14ac:dyDescent="0.2">
      <c r="A26" s="51" t="s">
        <v>124</v>
      </c>
      <c r="B26" s="52" t="s">
        <v>125</v>
      </c>
      <c r="C26" s="82">
        <f>C27+C31+C38+C47</f>
        <v>3224760</v>
      </c>
      <c r="D26" s="82">
        <f>D27+D31+D38+D47</f>
        <v>3227960</v>
      </c>
      <c r="E26" s="82">
        <f>E27+E31+E38+E47</f>
        <v>3227846.79</v>
      </c>
      <c r="F26" s="81">
        <f>(E26*100)/D26</f>
        <v>99.996492831385765</v>
      </c>
    </row>
    <row r="27" spans="1:6" x14ac:dyDescent="0.2">
      <c r="A27" s="53" t="s">
        <v>126</v>
      </c>
      <c r="B27" s="54" t="s">
        <v>127</v>
      </c>
      <c r="C27" s="83">
        <f>C28+C29+C30</f>
        <v>296000</v>
      </c>
      <c r="D27" s="83">
        <f>D28+D29+D30</f>
        <v>303700</v>
      </c>
      <c r="E27" s="83">
        <f>E28+E29+E30</f>
        <v>309906.84000000003</v>
      </c>
      <c r="F27" s="83">
        <f>(E27*100)/D27</f>
        <v>102.04374053342114</v>
      </c>
    </row>
    <row r="28" spans="1:6" x14ac:dyDescent="0.2">
      <c r="A28" s="55" t="s">
        <v>128</v>
      </c>
      <c r="B28" s="56" t="s">
        <v>129</v>
      </c>
      <c r="C28" s="84">
        <v>4000</v>
      </c>
      <c r="D28" s="84">
        <v>4000</v>
      </c>
      <c r="E28" s="84">
        <v>14304.02</v>
      </c>
      <c r="F28" s="84"/>
    </row>
    <row r="29" spans="1:6" ht="25.5" x14ac:dyDescent="0.2">
      <c r="A29" s="55" t="s">
        <v>130</v>
      </c>
      <c r="B29" s="56" t="s">
        <v>131</v>
      </c>
      <c r="C29" s="84">
        <v>291000</v>
      </c>
      <c r="D29" s="84">
        <v>298700</v>
      </c>
      <c r="E29" s="84">
        <v>293478.32</v>
      </c>
      <c r="F29" s="84"/>
    </row>
    <row r="30" spans="1:6" x14ac:dyDescent="0.2">
      <c r="A30" s="55" t="s">
        <v>132</v>
      </c>
      <c r="B30" s="56" t="s">
        <v>133</v>
      </c>
      <c r="C30" s="84">
        <v>1000</v>
      </c>
      <c r="D30" s="84">
        <v>1000</v>
      </c>
      <c r="E30" s="84">
        <v>2124.5</v>
      </c>
      <c r="F30" s="84"/>
    </row>
    <row r="31" spans="1:6" x14ac:dyDescent="0.2">
      <c r="A31" s="53" t="s">
        <v>134</v>
      </c>
      <c r="B31" s="54" t="s">
        <v>135</v>
      </c>
      <c r="C31" s="83">
        <f>C32+C33+C34+C35+C36+C37</f>
        <v>1890000</v>
      </c>
      <c r="D31" s="83">
        <f>D32+D33+D34+D35+D36+D37</f>
        <v>1890000</v>
      </c>
      <c r="E31" s="83">
        <f>E32+E33+E34+E35+E36+E37</f>
        <v>1951040.55</v>
      </c>
      <c r="F31" s="83">
        <f>(E31*100)/D31</f>
        <v>103.22965873015873</v>
      </c>
    </row>
    <row r="32" spans="1:6" x14ac:dyDescent="0.2">
      <c r="A32" s="55" t="s">
        <v>136</v>
      </c>
      <c r="B32" s="56" t="s">
        <v>137</v>
      </c>
      <c r="C32" s="84">
        <v>170000</v>
      </c>
      <c r="D32" s="84">
        <v>170000</v>
      </c>
      <c r="E32" s="84">
        <v>179887.56</v>
      </c>
      <c r="F32" s="84"/>
    </row>
    <row r="33" spans="1:6" x14ac:dyDescent="0.2">
      <c r="A33" s="55" t="s">
        <v>138</v>
      </c>
      <c r="B33" s="56" t="s">
        <v>139</v>
      </c>
      <c r="C33" s="84">
        <v>940000</v>
      </c>
      <c r="D33" s="84">
        <v>940000</v>
      </c>
      <c r="E33" s="84">
        <v>1117244.49</v>
      </c>
      <c r="F33" s="84"/>
    </row>
    <row r="34" spans="1:6" x14ac:dyDescent="0.2">
      <c r="A34" s="55" t="s">
        <v>140</v>
      </c>
      <c r="B34" s="56" t="s">
        <v>141</v>
      </c>
      <c r="C34" s="84">
        <v>700000</v>
      </c>
      <c r="D34" s="84">
        <v>655500</v>
      </c>
      <c r="E34" s="84">
        <v>507007.62</v>
      </c>
      <c r="F34" s="84"/>
    </row>
    <row r="35" spans="1:6" x14ac:dyDescent="0.2">
      <c r="A35" s="55" t="s">
        <v>142</v>
      </c>
      <c r="B35" s="56" t="s">
        <v>143</v>
      </c>
      <c r="C35" s="84">
        <v>50000</v>
      </c>
      <c r="D35" s="84">
        <v>94500</v>
      </c>
      <c r="E35" s="84">
        <v>101524.85</v>
      </c>
      <c r="F35" s="84"/>
    </row>
    <row r="36" spans="1:6" x14ac:dyDescent="0.2">
      <c r="A36" s="55" t="s">
        <v>144</v>
      </c>
      <c r="B36" s="56" t="s">
        <v>145</v>
      </c>
      <c r="C36" s="84">
        <v>22000</v>
      </c>
      <c r="D36" s="84">
        <v>22000</v>
      </c>
      <c r="E36" s="84">
        <v>32852.559999999998</v>
      </c>
      <c r="F36" s="84"/>
    </row>
    <row r="37" spans="1:6" x14ac:dyDescent="0.2">
      <c r="A37" s="55" t="s">
        <v>146</v>
      </c>
      <c r="B37" s="56" t="s">
        <v>147</v>
      </c>
      <c r="C37" s="84">
        <v>8000</v>
      </c>
      <c r="D37" s="84">
        <v>8000</v>
      </c>
      <c r="E37" s="84">
        <v>12523.47</v>
      </c>
      <c r="F37" s="84"/>
    </row>
    <row r="38" spans="1:6" x14ac:dyDescent="0.2">
      <c r="A38" s="53" t="s">
        <v>148</v>
      </c>
      <c r="B38" s="54" t="s">
        <v>149</v>
      </c>
      <c r="C38" s="83">
        <f>C39+C40+C41+C42+C43+C44+C45+C46</f>
        <v>822000</v>
      </c>
      <c r="D38" s="83">
        <f>D39+D40+D41+D42+D43+D44+D45+D46</f>
        <v>817500</v>
      </c>
      <c r="E38" s="83">
        <f>E39+E40+E41+E42+E43+E44+E45+E46</f>
        <v>723478.1100000001</v>
      </c>
      <c r="F38" s="83">
        <f>(E38*100)/D38</f>
        <v>88.498851376146789</v>
      </c>
    </row>
    <row r="39" spans="1:6" x14ac:dyDescent="0.2">
      <c r="A39" s="55" t="s">
        <v>150</v>
      </c>
      <c r="B39" s="56" t="s">
        <v>151</v>
      </c>
      <c r="C39" s="84">
        <v>19000</v>
      </c>
      <c r="D39" s="84">
        <v>19000</v>
      </c>
      <c r="E39" s="84">
        <v>29781.57</v>
      </c>
      <c r="F39" s="84"/>
    </row>
    <row r="40" spans="1:6" x14ac:dyDescent="0.2">
      <c r="A40" s="55" t="s">
        <v>152</v>
      </c>
      <c r="B40" s="56" t="s">
        <v>153</v>
      </c>
      <c r="C40" s="84">
        <v>40000</v>
      </c>
      <c r="D40" s="84">
        <v>40000</v>
      </c>
      <c r="E40" s="84">
        <v>55035.98</v>
      </c>
      <c r="F40" s="84"/>
    </row>
    <row r="41" spans="1:6" x14ac:dyDescent="0.2">
      <c r="A41" s="55" t="s">
        <v>154</v>
      </c>
      <c r="B41" s="56" t="s">
        <v>155</v>
      </c>
      <c r="C41" s="84">
        <v>9000</v>
      </c>
      <c r="D41" s="84">
        <v>9000</v>
      </c>
      <c r="E41" s="84">
        <v>5384.93</v>
      </c>
      <c r="F41" s="84"/>
    </row>
    <row r="42" spans="1:6" x14ac:dyDescent="0.2">
      <c r="A42" s="55" t="s">
        <v>156</v>
      </c>
      <c r="B42" s="56" t="s">
        <v>157</v>
      </c>
      <c r="C42" s="84">
        <v>260000</v>
      </c>
      <c r="D42" s="84">
        <v>255500</v>
      </c>
      <c r="E42" s="84">
        <v>194715.06</v>
      </c>
      <c r="F42" s="84"/>
    </row>
    <row r="43" spans="1:6" x14ac:dyDescent="0.2">
      <c r="A43" s="55" t="s">
        <v>158</v>
      </c>
      <c r="B43" s="56" t="s">
        <v>159</v>
      </c>
      <c r="C43" s="84">
        <v>0</v>
      </c>
      <c r="D43" s="84">
        <v>0</v>
      </c>
      <c r="E43" s="84">
        <v>0</v>
      </c>
      <c r="F43" s="84"/>
    </row>
    <row r="44" spans="1:6" x14ac:dyDescent="0.2">
      <c r="A44" s="55" t="s">
        <v>160</v>
      </c>
      <c r="B44" s="56" t="s">
        <v>161</v>
      </c>
      <c r="C44" s="84">
        <v>92000</v>
      </c>
      <c r="D44" s="84">
        <v>92000</v>
      </c>
      <c r="E44" s="84">
        <v>51612.65</v>
      </c>
      <c r="F44" s="84"/>
    </row>
    <row r="45" spans="1:6" x14ac:dyDescent="0.2">
      <c r="A45" s="55" t="s">
        <v>162</v>
      </c>
      <c r="B45" s="56" t="s">
        <v>163</v>
      </c>
      <c r="C45" s="84">
        <v>32000</v>
      </c>
      <c r="D45" s="84">
        <v>32000</v>
      </c>
      <c r="E45" s="84">
        <v>41514.28</v>
      </c>
      <c r="F45" s="84"/>
    </row>
    <row r="46" spans="1:6" x14ac:dyDescent="0.2">
      <c r="A46" s="55" t="s">
        <v>166</v>
      </c>
      <c r="B46" s="56" t="s">
        <v>167</v>
      </c>
      <c r="C46" s="84">
        <v>370000</v>
      </c>
      <c r="D46" s="84">
        <v>370000</v>
      </c>
      <c r="E46" s="84">
        <v>345433.64</v>
      </c>
      <c r="F46" s="84"/>
    </row>
    <row r="47" spans="1:6" x14ac:dyDescent="0.2">
      <c r="A47" s="53" t="s">
        <v>168</v>
      </c>
      <c r="B47" s="54" t="s">
        <v>169</v>
      </c>
      <c r="C47" s="83">
        <f>C48+C49+C50+C51+C52</f>
        <v>216760</v>
      </c>
      <c r="D47" s="83">
        <f>D48+D49+D50+D51+D52</f>
        <v>216760</v>
      </c>
      <c r="E47" s="83">
        <f>E48+E49+E50+E51+E52</f>
        <v>243421.29</v>
      </c>
      <c r="F47" s="83">
        <f>(E47*100)/D47</f>
        <v>112.29991234545119</v>
      </c>
    </row>
    <row r="48" spans="1:6" x14ac:dyDescent="0.2">
      <c r="A48" s="55" t="s">
        <v>170</v>
      </c>
      <c r="B48" s="56" t="s">
        <v>171</v>
      </c>
      <c r="C48" s="84">
        <v>195000</v>
      </c>
      <c r="D48" s="84">
        <v>195000</v>
      </c>
      <c r="E48" s="84">
        <v>205675.32</v>
      </c>
      <c r="F48" s="84"/>
    </row>
    <row r="49" spans="1:6" x14ac:dyDescent="0.2">
      <c r="A49" s="55" t="s">
        <v>172</v>
      </c>
      <c r="B49" s="56" t="s">
        <v>173</v>
      </c>
      <c r="C49" s="84">
        <v>4000</v>
      </c>
      <c r="D49" s="84">
        <v>4000</v>
      </c>
      <c r="E49" s="84">
        <v>11521.38</v>
      </c>
      <c r="F49" s="84"/>
    </row>
    <row r="50" spans="1:6" x14ac:dyDescent="0.2">
      <c r="A50" s="55" t="s">
        <v>174</v>
      </c>
      <c r="B50" s="56" t="s">
        <v>175</v>
      </c>
      <c r="C50" s="84">
        <v>4500</v>
      </c>
      <c r="D50" s="84">
        <v>4500</v>
      </c>
      <c r="E50" s="84">
        <v>7560.06</v>
      </c>
      <c r="F50" s="84"/>
    </row>
    <row r="51" spans="1:6" x14ac:dyDescent="0.2">
      <c r="A51" s="55" t="s">
        <v>178</v>
      </c>
      <c r="B51" s="56" t="s">
        <v>179</v>
      </c>
      <c r="C51" s="84">
        <v>3360</v>
      </c>
      <c r="D51" s="84">
        <v>3360</v>
      </c>
      <c r="E51" s="84">
        <v>4448</v>
      </c>
      <c r="F51" s="84"/>
    </row>
    <row r="52" spans="1:6" x14ac:dyDescent="0.2">
      <c r="A52" s="55" t="s">
        <v>180</v>
      </c>
      <c r="B52" s="56" t="s">
        <v>169</v>
      </c>
      <c r="C52" s="84">
        <v>9900</v>
      </c>
      <c r="D52" s="84">
        <v>9900</v>
      </c>
      <c r="E52" s="84">
        <v>14216.53</v>
      </c>
      <c r="F52" s="84"/>
    </row>
    <row r="53" spans="1:6" x14ac:dyDescent="0.2">
      <c r="A53" s="51" t="s">
        <v>181</v>
      </c>
      <c r="B53" s="52" t="s">
        <v>182</v>
      </c>
      <c r="C53" s="82">
        <f t="shared" ref="C53:E54" si="1">C54</f>
        <v>4000</v>
      </c>
      <c r="D53" s="82">
        <f t="shared" si="1"/>
        <v>4000</v>
      </c>
      <c r="E53" s="82">
        <f t="shared" si="1"/>
        <v>3380.81</v>
      </c>
      <c r="F53" s="81">
        <f>(E53*100)/D53</f>
        <v>84.520250000000004</v>
      </c>
    </row>
    <row r="54" spans="1:6" x14ac:dyDescent="0.2">
      <c r="A54" s="53" t="s">
        <v>183</v>
      </c>
      <c r="B54" s="54" t="s">
        <v>184</v>
      </c>
      <c r="C54" s="83">
        <f t="shared" si="1"/>
        <v>4000</v>
      </c>
      <c r="D54" s="83">
        <f t="shared" si="1"/>
        <v>4000</v>
      </c>
      <c r="E54" s="83">
        <f t="shared" si="1"/>
        <v>3380.81</v>
      </c>
      <c r="F54" s="83">
        <f>(E54*100)/D54</f>
        <v>84.520250000000004</v>
      </c>
    </row>
    <row r="55" spans="1:6" x14ac:dyDescent="0.2">
      <c r="A55" s="55" t="s">
        <v>185</v>
      </c>
      <c r="B55" s="56" t="s">
        <v>186</v>
      </c>
      <c r="C55" s="84">
        <v>4000</v>
      </c>
      <c r="D55" s="84">
        <v>4000</v>
      </c>
      <c r="E55" s="84">
        <v>3380.81</v>
      </c>
      <c r="F55" s="84"/>
    </row>
    <row r="56" spans="1:6" x14ac:dyDescent="0.2">
      <c r="A56" s="49" t="s">
        <v>193</v>
      </c>
      <c r="B56" s="50" t="s">
        <v>194</v>
      </c>
      <c r="C56" s="80">
        <f>C57+C71</f>
        <v>812540</v>
      </c>
      <c r="D56" s="80">
        <f>D57+D71</f>
        <v>882540</v>
      </c>
      <c r="E56" s="80">
        <f>E57+E71</f>
        <v>839653.16999999993</v>
      </c>
      <c r="F56" s="81">
        <f>(E56*100)/D56</f>
        <v>95.140522809164452</v>
      </c>
    </row>
    <row r="57" spans="1:6" x14ac:dyDescent="0.2">
      <c r="A57" s="51" t="s">
        <v>201</v>
      </c>
      <c r="B57" s="52" t="s">
        <v>202</v>
      </c>
      <c r="C57" s="82">
        <f>C58+C60+C67+C69</f>
        <v>721670</v>
      </c>
      <c r="D57" s="82">
        <f>D58+D60+D67+D69</f>
        <v>721670</v>
      </c>
      <c r="E57" s="82">
        <f>E58+E60+E67+E69</f>
        <v>683126.22</v>
      </c>
      <c r="F57" s="81">
        <f>(E57*100)/D57</f>
        <v>94.659085177435671</v>
      </c>
    </row>
    <row r="58" spans="1:6" x14ac:dyDescent="0.2">
      <c r="A58" s="53" t="s">
        <v>203</v>
      </c>
      <c r="B58" s="54" t="s">
        <v>204</v>
      </c>
      <c r="C58" s="83">
        <f>C59</f>
        <v>93000</v>
      </c>
      <c r="D58" s="83">
        <f>D59</f>
        <v>93000</v>
      </c>
      <c r="E58" s="83">
        <f>E59</f>
        <v>0</v>
      </c>
      <c r="F58" s="83">
        <f>(E58*100)/D58</f>
        <v>0</v>
      </c>
    </row>
    <row r="59" spans="1:6" x14ac:dyDescent="0.2">
      <c r="A59" s="55" t="s">
        <v>205</v>
      </c>
      <c r="B59" s="56" t="s">
        <v>206</v>
      </c>
      <c r="C59" s="84">
        <v>93000</v>
      </c>
      <c r="D59" s="84">
        <v>93000</v>
      </c>
      <c r="E59" s="84">
        <v>0</v>
      </c>
      <c r="F59" s="84"/>
    </row>
    <row r="60" spans="1:6" x14ac:dyDescent="0.2">
      <c r="A60" s="53" t="s">
        <v>207</v>
      </c>
      <c r="B60" s="54" t="s">
        <v>208</v>
      </c>
      <c r="C60" s="83">
        <f>C61+C62+C63+C64+C65+C66</f>
        <v>404670</v>
      </c>
      <c r="D60" s="83">
        <f>D61+D62+D63+D64+D65+D66</f>
        <v>404670</v>
      </c>
      <c r="E60" s="83">
        <f>E61+E62+E63+E64+E65+E66</f>
        <v>488638.71999999997</v>
      </c>
      <c r="F60" s="83">
        <f>(E60*100)/D60</f>
        <v>120.74992462994538</v>
      </c>
    </row>
    <row r="61" spans="1:6" x14ac:dyDescent="0.2">
      <c r="A61" s="55" t="s">
        <v>209</v>
      </c>
      <c r="B61" s="56" t="s">
        <v>210</v>
      </c>
      <c r="C61" s="84">
        <v>0</v>
      </c>
      <c r="D61" s="84">
        <v>0</v>
      </c>
      <c r="E61" s="84">
        <v>0</v>
      </c>
      <c r="F61" s="84"/>
    </row>
    <row r="62" spans="1:6" x14ac:dyDescent="0.2">
      <c r="A62" s="55" t="s">
        <v>211</v>
      </c>
      <c r="B62" s="56" t="s">
        <v>212</v>
      </c>
      <c r="C62" s="84">
        <v>5000</v>
      </c>
      <c r="D62" s="84">
        <v>5000</v>
      </c>
      <c r="E62" s="84">
        <v>2949.97</v>
      </c>
      <c r="F62" s="84"/>
    </row>
    <row r="63" spans="1:6" x14ac:dyDescent="0.2">
      <c r="A63" s="55" t="s">
        <v>213</v>
      </c>
      <c r="B63" s="56" t="s">
        <v>214</v>
      </c>
      <c r="C63" s="84">
        <v>4000</v>
      </c>
      <c r="D63" s="84">
        <v>4000</v>
      </c>
      <c r="E63" s="84">
        <v>0</v>
      </c>
      <c r="F63" s="84"/>
    </row>
    <row r="64" spans="1:6" x14ac:dyDescent="0.2">
      <c r="A64" s="55" t="s">
        <v>215</v>
      </c>
      <c r="B64" s="56" t="s">
        <v>216</v>
      </c>
      <c r="C64" s="84">
        <v>20000</v>
      </c>
      <c r="D64" s="84">
        <v>20000</v>
      </c>
      <c r="E64" s="84">
        <v>0</v>
      </c>
      <c r="F64" s="84"/>
    </row>
    <row r="65" spans="1:6" x14ac:dyDescent="0.2">
      <c r="A65" s="55" t="s">
        <v>217</v>
      </c>
      <c r="B65" s="56" t="s">
        <v>218</v>
      </c>
      <c r="C65" s="84">
        <v>0</v>
      </c>
      <c r="D65" s="84">
        <v>0</v>
      </c>
      <c r="E65" s="84">
        <v>0</v>
      </c>
      <c r="F65" s="84"/>
    </row>
    <row r="66" spans="1:6" x14ac:dyDescent="0.2">
      <c r="A66" s="55" t="s">
        <v>221</v>
      </c>
      <c r="B66" s="56" t="s">
        <v>222</v>
      </c>
      <c r="C66" s="84">
        <v>375670</v>
      </c>
      <c r="D66" s="84">
        <v>375670</v>
      </c>
      <c r="E66" s="84">
        <v>485688.75</v>
      </c>
      <c r="F66" s="84"/>
    </row>
    <row r="67" spans="1:6" x14ac:dyDescent="0.2">
      <c r="A67" s="53" t="s">
        <v>223</v>
      </c>
      <c r="B67" s="54" t="s">
        <v>224</v>
      </c>
      <c r="C67" s="83">
        <f>C68</f>
        <v>124000</v>
      </c>
      <c r="D67" s="83">
        <f>D68</f>
        <v>124000</v>
      </c>
      <c r="E67" s="83">
        <f>E68</f>
        <v>194487.5</v>
      </c>
      <c r="F67" s="83">
        <f>(E67*100)/D67</f>
        <v>156.84475806451613</v>
      </c>
    </row>
    <row r="68" spans="1:6" x14ac:dyDescent="0.2">
      <c r="A68" s="55" t="s">
        <v>225</v>
      </c>
      <c r="B68" s="56" t="s">
        <v>226</v>
      </c>
      <c r="C68" s="84">
        <v>124000</v>
      </c>
      <c r="D68" s="84">
        <v>124000</v>
      </c>
      <c r="E68" s="84">
        <v>194487.5</v>
      </c>
      <c r="F68" s="84"/>
    </row>
    <row r="69" spans="1:6" x14ac:dyDescent="0.2">
      <c r="A69" s="53" t="s">
        <v>231</v>
      </c>
      <c r="B69" s="54" t="s">
        <v>232</v>
      </c>
      <c r="C69" s="83">
        <f>C70</f>
        <v>100000</v>
      </c>
      <c r="D69" s="83">
        <f>D70</f>
        <v>100000</v>
      </c>
      <c r="E69" s="83">
        <f>E70</f>
        <v>0</v>
      </c>
      <c r="F69" s="83">
        <f>(E69*100)/D69</f>
        <v>0</v>
      </c>
    </row>
    <row r="70" spans="1:6" x14ac:dyDescent="0.2">
      <c r="A70" s="55" t="s">
        <v>233</v>
      </c>
      <c r="B70" s="56" t="s">
        <v>234</v>
      </c>
      <c r="C70" s="84">
        <v>100000</v>
      </c>
      <c r="D70" s="84">
        <v>100000</v>
      </c>
      <c r="E70" s="84">
        <v>0</v>
      </c>
      <c r="F70" s="84"/>
    </row>
    <row r="71" spans="1:6" x14ac:dyDescent="0.2">
      <c r="A71" s="51" t="s">
        <v>237</v>
      </c>
      <c r="B71" s="52" t="s">
        <v>238</v>
      </c>
      <c r="C71" s="82">
        <f t="shared" ref="C71:E72" si="2">C72</f>
        <v>90870</v>
      </c>
      <c r="D71" s="82">
        <f t="shared" si="2"/>
        <v>160870</v>
      </c>
      <c r="E71" s="82">
        <f t="shared" si="2"/>
        <v>156526.95000000001</v>
      </c>
      <c r="F71" s="81">
        <f>(E71*100)/D71</f>
        <v>97.300273512774297</v>
      </c>
    </row>
    <row r="72" spans="1:6" ht="25.5" x14ac:dyDescent="0.2">
      <c r="A72" s="53" t="s">
        <v>239</v>
      </c>
      <c r="B72" s="54" t="s">
        <v>240</v>
      </c>
      <c r="C72" s="83">
        <f t="shared" si="2"/>
        <v>90870</v>
      </c>
      <c r="D72" s="83">
        <f t="shared" si="2"/>
        <v>160870</v>
      </c>
      <c r="E72" s="83">
        <f t="shared" si="2"/>
        <v>156526.95000000001</v>
      </c>
      <c r="F72" s="83">
        <f>(E72*100)/D72</f>
        <v>97.300273512774297</v>
      </c>
    </row>
    <row r="73" spans="1:6" x14ac:dyDescent="0.2">
      <c r="A73" s="55" t="s">
        <v>241</v>
      </c>
      <c r="B73" s="56" t="s">
        <v>240</v>
      </c>
      <c r="C73" s="84">
        <v>90870</v>
      </c>
      <c r="D73" s="84">
        <v>160870</v>
      </c>
      <c r="E73" s="84">
        <v>156526.95000000001</v>
      </c>
      <c r="F73" s="84"/>
    </row>
    <row r="74" spans="1:6" x14ac:dyDescent="0.2">
      <c r="A74" s="49" t="s">
        <v>50</v>
      </c>
      <c r="B74" s="50" t="s">
        <v>51</v>
      </c>
      <c r="C74" s="80">
        <f t="shared" ref="C74:E75" si="3">C75</f>
        <v>18281300</v>
      </c>
      <c r="D74" s="80">
        <f t="shared" si="3"/>
        <v>18233500</v>
      </c>
      <c r="E74" s="80">
        <f t="shared" si="3"/>
        <v>18189734.430000003</v>
      </c>
      <c r="F74" s="81">
        <f>(E74*100)/D74</f>
        <v>99.759971645597403</v>
      </c>
    </row>
    <row r="75" spans="1:6" x14ac:dyDescent="0.2">
      <c r="A75" s="51" t="s">
        <v>91</v>
      </c>
      <c r="B75" s="52" t="s">
        <v>92</v>
      </c>
      <c r="C75" s="82">
        <f t="shared" si="3"/>
        <v>18281300</v>
      </c>
      <c r="D75" s="82">
        <f t="shared" si="3"/>
        <v>18233500</v>
      </c>
      <c r="E75" s="82">
        <f t="shared" si="3"/>
        <v>18189734.430000003</v>
      </c>
      <c r="F75" s="81">
        <f>(E75*100)/D75</f>
        <v>99.759971645597403</v>
      </c>
    </row>
    <row r="76" spans="1:6" ht="25.5" x14ac:dyDescent="0.2">
      <c r="A76" s="53" t="s">
        <v>93</v>
      </c>
      <c r="B76" s="54" t="s">
        <v>94</v>
      </c>
      <c r="C76" s="83">
        <f>C77+C78</f>
        <v>18281300</v>
      </c>
      <c r="D76" s="83">
        <f>D77+D78</f>
        <v>18233500</v>
      </c>
      <c r="E76" s="83">
        <f>E77+E78</f>
        <v>18189734.430000003</v>
      </c>
      <c r="F76" s="83">
        <f>(E76*100)/D76</f>
        <v>99.759971645597403</v>
      </c>
    </row>
    <row r="77" spans="1:6" x14ac:dyDescent="0.2">
      <c r="A77" s="55" t="s">
        <v>95</v>
      </c>
      <c r="B77" s="56" t="s">
        <v>96</v>
      </c>
      <c r="C77" s="84">
        <v>17468760</v>
      </c>
      <c r="D77" s="84">
        <v>17350960</v>
      </c>
      <c r="E77" s="129">
        <v>17350081.260000002</v>
      </c>
      <c r="F77" s="84"/>
    </row>
    <row r="78" spans="1:6" ht="25.5" x14ac:dyDescent="0.2">
      <c r="A78" s="55" t="s">
        <v>97</v>
      </c>
      <c r="B78" s="56" t="s">
        <v>98</v>
      </c>
      <c r="C78" s="84">
        <v>812540</v>
      </c>
      <c r="D78" s="84">
        <v>882540</v>
      </c>
      <c r="E78" s="129">
        <v>839653.17</v>
      </c>
      <c r="F78" s="84"/>
    </row>
    <row r="79" spans="1:6" x14ac:dyDescent="0.2">
      <c r="A79" s="48" t="s">
        <v>262</v>
      </c>
      <c r="B79" s="48" t="s">
        <v>271</v>
      </c>
      <c r="C79" s="78"/>
      <c r="D79" s="78"/>
      <c r="E79" s="78"/>
      <c r="F79" s="79" t="e">
        <f>(E79*100)/D79</f>
        <v>#DIV/0!</v>
      </c>
    </row>
    <row r="80" spans="1:6" x14ac:dyDescent="0.2">
      <c r="A80" s="49" t="s">
        <v>105</v>
      </c>
      <c r="B80" s="50" t="s">
        <v>106</v>
      </c>
      <c r="C80" s="80">
        <f>C81+C84</f>
        <v>50000</v>
      </c>
      <c r="D80" s="80">
        <f>D81+D84</f>
        <v>50000</v>
      </c>
      <c r="E80" s="80">
        <f>E81+E84</f>
        <v>52419.519999999997</v>
      </c>
      <c r="F80" s="81">
        <f>(E80*100)/D80</f>
        <v>104.83904</v>
      </c>
    </row>
    <row r="81" spans="1:6" x14ac:dyDescent="0.2">
      <c r="A81" s="51" t="s">
        <v>124</v>
      </c>
      <c r="B81" s="52" t="s">
        <v>125</v>
      </c>
      <c r="C81" s="82">
        <f t="shared" ref="C81:E82" si="4">C82</f>
        <v>0</v>
      </c>
      <c r="D81" s="82">
        <f t="shared" si="4"/>
        <v>0</v>
      </c>
      <c r="E81" s="82">
        <f t="shared" si="4"/>
        <v>0</v>
      </c>
      <c r="F81" s="81" t="e">
        <f>(E81*100)/D81</f>
        <v>#DIV/0!</v>
      </c>
    </row>
    <row r="82" spans="1:6" x14ac:dyDescent="0.2">
      <c r="A82" s="53" t="s">
        <v>168</v>
      </c>
      <c r="B82" s="54" t="s">
        <v>169</v>
      </c>
      <c r="C82" s="83">
        <f t="shared" si="4"/>
        <v>0</v>
      </c>
      <c r="D82" s="83">
        <f t="shared" si="4"/>
        <v>0</v>
      </c>
      <c r="E82" s="83">
        <f t="shared" si="4"/>
        <v>0</v>
      </c>
      <c r="F82" s="83" t="e">
        <f>(E82*100)/D82</f>
        <v>#DIV/0!</v>
      </c>
    </row>
    <row r="83" spans="1:6" x14ac:dyDescent="0.2">
      <c r="A83" s="55" t="s">
        <v>170</v>
      </c>
      <c r="B83" s="56" t="s">
        <v>171</v>
      </c>
      <c r="C83" s="84">
        <v>0</v>
      </c>
      <c r="D83" s="84">
        <v>0</v>
      </c>
      <c r="E83" s="84">
        <v>0</v>
      </c>
      <c r="F83" s="84"/>
    </row>
    <row r="84" spans="1:6" x14ac:dyDescent="0.2">
      <c r="A84" s="51" t="s">
        <v>187</v>
      </c>
      <c r="B84" s="52" t="s">
        <v>188</v>
      </c>
      <c r="C84" s="82">
        <f t="shared" ref="C84:E85" si="5">C85</f>
        <v>50000</v>
      </c>
      <c r="D84" s="82">
        <f t="shared" si="5"/>
        <v>50000</v>
      </c>
      <c r="E84" s="82">
        <f t="shared" si="5"/>
        <v>52419.519999999997</v>
      </c>
      <c r="F84" s="81">
        <f>(E84*100)/D84</f>
        <v>104.83904</v>
      </c>
    </row>
    <row r="85" spans="1:6" x14ac:dyDescent="0.2">
      <c r="A85" s="53" t="s">
        <v>189</v>
      </c>
      <c r="B85" s="54" t="s">
        <v>190</v>
      </c>
      <c r="C85" s="83">
        <f t="shared" si="5"/>
        <v>50000</v>
      </c>
      <c r="D85" s="83">
        <f t="shared" si="5"/>
        <v>50000</v>
      </c>
      <c r="E85" s="83">
        <f t="shared" si="5"/>
        <v>52419.519999999997</v>
      </c>
      <c r="F85" s="83">
        <f>(E85*100)/D85</f>
        <v>104.83904</v>
      </c>
    </row>
    <row r="86" spans="1:6" x14ac:dyDescent="0.2">
      <c r="A86" s="55" t="s">
        <v>191</v>
      </c>
      <c r="B86" s="56" t="s">
        <v>192</v>
      </c>
      <c r="C86" s="84">
        <v>50000</v>
      </c>
      <c r="D86" s="84">
        <v>50000</v>
      </c>
      <c r="E86" s="84">
        <v>52419.519999999997</v>
      </c>
      <c r="F86" s="84"/>
    </row>
    <row r="87" spans="1:6" x14ac:dyDescent="0.2">
      <c r="A87" s="49" t="s">
        <v>50</v>
      </c>
      <c r="B87" s="50" t="s">
        <v>51</v>
      </c>
      <c r="C87" s="80">
        <f>C88+C91</f>
        <v>37744</v>
      </c>
      <c r="D87" s="80">
        <f>D88+D91</f>
        <v>37744</v>
      </c>
      <c r="E87" s="80">
        <f>E88+E91</f>
        <v>52419.519999999997</v>
      </c>
      <c r="F87" s="81">
        <f>(E87*100)/D87</f>
        <v>138.88172954641797</v>
      </c>
    </row>
    <row r="88" spans="1:6" x14ac:dyDescent="0.2">
      <c r="A88" s="51" t="s">
        <v>275</v>
      </c>
      <c r="B88" s="52" t="s">
        <v>276</v>
      </c>
      <c r="C88" s="82">
        <f t="shared" ref="C88:E89" si="6">C89</f>
        <v>0</v>
      </c>
      <c r="D88" s="82">
        <f t="shared" si="6"/>
        <v>0</v>
      </c>
      <c r="E88" s="82">
        <f t="shared" si="6"/>
        <v>0</v>
      </c>
      <c r="F88" s="81" t="e">
        <f>(E88*100)/D88</f>
        <v>#DIV/0!</v>
      </c>
    </row>
    <row r="89" spans="1:6" x14ac:dyDescent="0.2">
      <c r="A89" s="53" t="s">
        <v>277</v>
      </c>
      <c r="B89" s="54" t="s">
        <v>278</v>
      </c>
      <c r="C89" s="83">
        <f t="shared" si="6"/>
        <v>0</v>
      </c>
      <c r="D89" s="83">
        <f t="shared" si="6"/>
        <v>0</v>
      </c>
      <c r="E89" s="83">
        <f t="shared" si="6"/>
        <v>0</v>
      </c>
      <c r="F89" s="83" t="e">
        <f>(E89*100)/D89</f>
        <v>#DIV/0!</v>
      </c>
    </row>
    <row r="90" spans="1:6" x14ac:dyDescent="0.2">
      <c r="A90" s="55" t="s">
        <v>279</v>
      </c>
      <c r="B90" s="56" t="s">
        <v>280</v>
      </c>
      <c r="C90" s="84">
        <v>0</v>
      </c>
      <c r="D90" s="84">
        <v>0</v>
      </c>
      <c r="E90" s="84">
        <v>0</v>
      </c>
      <c r="F90" s="84"/>
    </row>
    <row r="91" spans="1:6" x14ac:dyDescent="0.2">
      <c r="A91" s="51" t="s">
        <v>74</v>
      </c>
      <c r="B91" s="52" t="s">
        <v>75</v>
      </c>
      <c r="C91" s="82">
        <f t="shared" ref="C91:E92" si="7">C92</f>
        <v>37744</v>
      </c>
      <c r="D91" s="82">
        <f t="shared" si="7"/>
        <v>37744</v>
      </c>
      <c r="E91" s="82">
        <f t="shared" si="7"/>
        <v>52419.519999999997</v>
      </c>
      <c r="F91" s="81">
        <f>(E91*100)/D91</f>
        <v>138.88172954641797</v>
      </c>
    </row>
    <row r="92" spans="1:6" x14ac:dyDescent="0.2">
      <c r="A92" s="53" t="s">
        <v>80</v>
      </c>
      <c r="B92" s="54" t="s">
        <v>81</v>
      </c>
      <c r="C92" s="83">
        <f t="shared" si="7"/>
        <v>37744</v>
      </c>
      <c r="D92" s="83">
        <f t="shared" si="7"/>
        <v>37744</v>
      </c>
      <c r="E92" s="83">
        <f t="shared" si="7"/>
        <v>52419.519999999997</v>
      </c>
      <c r="F92" s="83">
        <f>(E92*100)/D92</f>
        <v>138.88172954641797</v>
      </c>
    </row>
    <row r="93" spans="1:6" x14ac:dyDescent="0.2">
      <c r="A93" s="55" t="s">
        <v>82</v>
      </c>
      <c r="B93" s="56" t="s">
        <v>81</v>
      </c>
      <c r="C93" s="84">
        <v>37744</v>
      </c>
      <c r="D93" s="84">
        <v>37744</v>
      </c>
      <c r="E93" s="129">
        <v>52419.519999999997</v>
      </c>
      <c r="F93" s="84"/>
    </row>
    <row r="94" spans="1:6" x14ac:dyDescent="0.2">
      <c r="A94" s="48" t="s">
        <v>195</v>
      </c>
      <c r="B94" s="48" t="s">
        <v>274</v>
      </c>
      <c r="C94" s="78"/>
      <c r="D94" s="78"/>
      <c r="E94" s="78"/>
      <c r="F94" s="79" t="e">
        <f>(E94*100)/D94</f>
        <v>#DIV/0!</v>
      </c>
    </row>
    <row r="95" spans="1:6" ht="38.25" x14ac:dyDescent="0.2">
      <c r="A95" s="47" t="s">
        <v>281</v>
      </c>
      <c r="B95" s="47" t="s">
        <v>282</v>
      </c>
      <c r="C95" s="47" t="s">
        <v>43</v>
      </c>
      <c r="D95" s="47" t="s">
        <v>268</v>
      </c>
      <c r="E95" s="47" t="s">
        <v>269</v>
      </c>
      <c r="F95" s="47" t="s">
        <v>270</v>
      </c>
    </row>
    <row r="96" spans="1:6" x14ac:dyDescent="0.2">
      <c r="A96" s="49" t="s">
        <v>105</v>
      </c>
      <c r="B96" s="50" t="s">
        <v>106</v>
      </c>
      <c r="C96" s="80">
        <f>C97+C125</f>
        <v>2120700</v>
      </c>
      <c r="D96" s="80">
        <f>D97+D125</f>
        <v>2120700</v>
      </c>
      <c r="E96" s="80">
        <f>E97+E125</f>
        <v>2439384.08</v>
      </c>
      <c r="F96" s="81">
        <f>(E96*100)/D96</f>
        <v>115.02730607818174</v>
      </c>
    </row>
    <row r="97" spans="1:6" x14ac:dyDescent="0.2">
      <c r="A97" s="51" t="s">
        <v>124</v>
      </c>
      <c r="B97" s="52" t="s">
        <v>125</v>
      </c>
      <c r="C97" s="82">
        <f>C98+C101+C108+C118</f>
        <v>2106700</v>
      </c>
      <c r="D97" s="82">
        <f>D98+D101+D108+D118</f>
        <v>2106700</v>
      </c>
      <c r="E97" s="82">
        <f>E98+E101+E108+E118</f>
        <v>2416055.9300000002</v>
      </c>
      <c r="F97" s="81">
        <f>(E97*100)/D97</f>
        <v>114.68438458252243</v>
      </c>
    </row>
    <row r="98" spans="1:6" x14ac:dyDescent="0.2">
      <c r="A98" s="53" t="s">
        <v>126</v>
      </c>
      <c r="B98" s="54" t="s">
        <v>127</v>
      </c>
      <c r="C98" s="83">
        <f>C99+C100</f>
        <v>5500</v>
      </c>
      <c r="D98" s="83">
        <f>D99+D100</f>
        <v>5500</v>
      </c>
      <c r="E98" s="83">
        <f>E99+E100</f>
        <v>613.26</v>
      </c>
      <c r="F98" s="83">
        <f>(E98*100)/D98</f>
        <v>11.150181818181817</v>
      </c>
    </row>
    <row r="99" spans="1:6" x14ac:dyDescent="0.2">
      <c r="A99" s="55" t="s">
        <v>128</v>
      </c>
      <c r="B99" s="56" t="s">
        <v>129</v>
      </c>
      <c r="C99" s="84">
        <v>5500</v>
      </c>
      <c r="D99" s="84">
        <v>5500</v>
      </c>
      <c r="E99" s="84">
        <v>164.01</v>
      </c>
      <c r="F99" s="84"/>
    </row>
    <row r="100" spans="1:6" x14ac:dyDescent="0.2">
      <c r="A100" s="55" t="s">
        <v>132</v>
      </c>
      <c r="B100" s="56" t="s">
        <v>133</v>
      </c>
      <c r="C100" s="84">
        <v>0</v>
      </c>
      <c r="D100" s="84">
        <v>0</v>
      </c>
      <c r="E100" s="84">
        <v>449.25</v>
      </c>
      <c r="F100" s="84"/>
    </row>
    <row r="101" spans="1:6" x14ac:dyDescent="0.2">
      <c r="A101" s="53" t="s">
        <v>134</v>
      </c>
      <c r="B101" s="54" t="s">
        <v>135</v>
      </c>
      <c r="C101" s="83">
        <f>C102+C103+C104+C105+C106+C107</f>
        <v>1302500</v>
      </c>
      <c r="D101" s="83">
        <f>D102+D103+D104+D105+D106+D107</f>
        <v>1302500</v>
      </c>
      <c r="E101" s="83">
        <f>E102+E103+E104+E105+E106+E107</f>
        <v>1532477.1900000002</v>
      </c>
      <c r="F101" s="83">
        <f>(E101*100)/D101</f>
        <v>117.6565980806142</v>
      </c>
    </row>
    <row r="102" spans="1:6" x14ac:dyDescent="0.2">
      <c r="A102" s="55" t="s">
        <v>136</v>
      </c>
      <c r="B102" s="56" t="s">
        <v>137</v>
      </c>
      <c r="C102" s="84">
        <v>40000</v>
      </c>
      <c r="D102" s="84">
        <v>40000</v>
      </c>
      <c r="E102" s="84">
        <v>46572.95</v>
      </c>
      <c r="F102" s="84"/>
    </row>
    <row r="103" spans="1:6" x14ac:dyDescent="0.2">
      <c r="A103" s="55" t="s">
        <v>138</v>
      </c>
      <c r="B103" s="56" t="s">
        <v>139</v>
      </c>
      <c r="C103" s="84">
        <v>1005000</v>
      </c>
      <c r="D103" s="84">
        <v>1005000</v>
      </c>
      <c r="E103" s="84">
        <v>1282737.05</v>
      </c>
      <c r="F103" s="84"/>
    </row>
    <row r="104" spans="1:6" x14ac:dyDescent="0.2">
      <c r="A104" s="55" t="s">
        <v>140</v>
      </c>
      <c r="B104" s="56" t="s">
        <v>141</v>
      </c>
      <c r="C104" s="84">
        <v>140000</v>
      </c>
      <c r="D104" s="84">
        <v>140000</v>
      </c>
      <c r="E104" s="84">
        <v>102931.83</v>
      </c>
      <c r="F104" s="84"/>
    </row>
    <row r="105" spans="1:6" x14ac:dyDescent="0.2">
      <c r="A105" s="55" t="s">
        <v>142</v>
      </c>
      <c r="B105" s="56" t="s">
        <v>143</v>
      </c>
      <c r="C105" s="84">
        <v>80000</v>
      </c>
      <c r="D105" s="84">
        <v>80000</v>
      </c>
      <c r="E105" s="84">
        <v>53577.35</v>
      </c>
      <c r="F105" s="84"/>
    </row>
    <row r="106" spans="1:6" x14ac:dyDescent="0.2">
      <c r="A106" s="55" t="s">
        <v>144</v>
      </c>
      <c r="B106" s="56" t="s">
        <v>145</v>
      </c>
      <c r="C106" s="84">
        <v>22500</v>
      </c>
      <c r="D106" s="84">
        <v>22500</v>
      </c>
      <c r="E106" s="84">
        <v>29253.96</v>
      </c>
      <c r="F106" s="84"/>
    </row>
    <row r="107" spans="1:6" x14ac:dyDescent="0.2">
      <c r="A107" s="55" t="s">
        <v>146</v>
      </c>
      <c r="B107" s="56" t="s">
        <v>147</v>
      </c>
      <c r="C107" s="84">
        <v>15000</v>
      </c>
      <c r="D107" s="84">
        <v>15000</v>
      </c>
      <c r="E107" s="84">
        <v>17404.05</v>
      </c>
      <c r="F107" s="84"/>
    </row>
    <row r="108" spans="1:6" x14ac:dyDescent="0.2">
      <c r="A108" s="53" t="s">
        <v>148</v>
      </c>
      <c r="B108" s="54" t="s">
        <v>149</v>
      </c>
      <c r="C108" s="83">
        <f>C109+C110+C111+C112+C113+C114+C115+C116+C117</f>
        <v>307000</v>
      </c>
      <c r="D108" s="83">
        <f>D109+D110+D111+D112+D113+D114+D115+D116+D117</f>
        <v>307000</v>
      </c>
      <c r="E108" s="83">
        <f>E109+E110+E111+E112+E113+E114+E115+E116+E117</f>
        <v>414253.99</v>
      </c>
      <c r="F108" s="83">
        <f>(E108*100)/D108</f>
        <v>134.93615309446255</v>
      </c>
    </row>
    <row r="109" spans="1:6" x14ac:dyDescent="0.2">
      <c r="A109" s="55" t="s">
        <v>150</v>
      </c>
      <c r="B109" s="56" t="s">
        <v>151</v>
      </c>
      <c r="C109" s="84">
        <v>30000</v>
      </c>
      <c r="D109" s="84">
        <v>30000</v>
      </c>
      <c r="E109" s="84">
        <v>21208.14</v>
      </c>
      <c r="F109" s="84"/>
    </row>
    <row r="110" spans="1:6" x14ac:dyDescent="0.2">
      <c r="A110" s="55" t="s">
        <v>152</v>
      </c>
      <c r="B110" s="56" t="s">
        <v>153</v>
      </c>
      <c r="C110" s="84">
        <v>40000</v>
      </c>
      <c r="D110" s="84">
        <v>40000</v>
      </c>
      <c r="E110" s="84">
        <v>75495.850000000006</v>
      </c>
      <c r="F110" s="84"/>
    </row>
    <row r="111" spans="1:6" x14ac:dyDescent="0.2">
      <c r="A111" s="55" t="s">
        <v>154</v>
      </c>
      <c r="B111" s="56" t="s">
        <v>155</v>
      </c>
      <c r="C111" s="84">
        <v>4000</v>
      </c>
      <c r="D111" s="84">
        <v>4000</v>
      </c>
      <c r="E111" s="84">
        <v>4011.2</v>
      </c>
      <c r="F111" s="84"/>
    </row>
    <row r="112" spans="1:6" x14ac:dyDescent="0.2">
      <c r="A112" s="55" t="s">
        <v>156</v>
      </c>
      <c r="B112" s="56" t="s">
        <v>157</v>
      </c>
      <c r="C112" s="84">
        <v>53000</v>
      </c>
      <c r="D112" s="84">
        <v>53000</v>
      </c>
      <c r="E112" s="84">
        <v>58135.839999999997</v>
      </c>
      <c r="F112" s="84"/>
    </row>
    <row r="113" spans="1:6" x14ac:dyDescent="0.2">
      <c r="A113" s="55" t="s">
        <v>158</v>
      </c>
      <c r="B113" s="56" t="s">
        <v>159</v>
      </c>
      <c r="C113" s="84">
        <v>0</v>
      </c>
      <c r="D113" s="84">
        <v>0</v>
      </c>
      <c r="E113" s="84">
        <v>212.25</v>
      </c>
      <c r="F113" s="84"/>
    </row>
    <row r="114" spans="1:6" x14ac:dyDescent="0.2">
      <c r="A114" s="55" t="s">
        <v>160</v>
      </c>
      <c r="B114" s="56" t="s">
        <v>161</v>
      </c>
      <c r="C114" s="84">
        <v>15000</v>
      </c>
      <c r="D114" s="84">
        <v>15000</v>
      </c>
      <c r="E114" s="84">
        <v>6002.53</v>
      </c>
      <c r="F114" s="84"/>
    </row>
    <row r="115" spans="1:6" x14ac:dyDescent="0.2">
      <c r="A115" s="55" t="s">
        <v>162</v>
      </c>
      <c r="B115" s="56" t="s">
        <v>163</v>
      </c>
      <c r="C115" s="84">
        <v>35000</v>
      </c>
      <c r="D115" s="84">
        <v>35000</v>
      </c>
      <c r="E115" s="84">
        <v>50292.46</v>
      </c>
      <c r="F115" s="84"/>
    </row>
    <row r="116" spans="1:6" x14ac:dyDescent="0.2">
      <c r="A116" s="55" t="s">
        <v>164</v>
      </c>
      <c r="B116" s="56" t="s">
        <v>165</v>
      </c>
      <c r="C116" s="84">
        <v>0</v>
      </c>
      <c r="D116" s="84">
        <v>0</v>
      </c>
      <c r="E116" s="84">
        <v>424.5</v>
      </c>
      <c r="F116" s="84"/>
    </row>
    <row r="117" spans="1:6" x14ac:dyDescent="0.2">
      <c r="A117" s="55" t="s">
        <v>166</v>
      </c>
      <c r="B117" s="56" t="s">
        <v>167</v>
      </c>
      <c r="C117" s="84">
        <v>130000</v>
      </c>
      <c r="D117" s="84">
        <v>130000</v>
      </c>
      <c r="E117" s="84">
        <v>198471.22</v>
      </c>
      <c r="F117" s="84"/>
    </row>
    <row r="118" spans="1:6" x14ac:dyDescent="0.2">
      <c r="A118" s="53" t="s">
        <v>168</v>
      </c>
      <c r="B118" s="54" t="s">
        <v>169</v>
      </c>
      <c r="C118" s="83">
        <f>C119+C120+C121+C122+C123+C124</f>
        <v>491700</v>
      </c>
      <c r="D118" s="83">
        <f>D119+D120+D121+D122+D123+D124</f>
        <v>491700</v>
      </c>
      <c r="E118" s="83">
        <f>E119+E120+E121+E122+E123+E124</f>
        <v>468711.49</v>
      </c>
      <c r="F118" s="83">
        <f>(E118*100)/D118</f>
        <v>95.324687817775072</v>
      </c>
    </row>
    <row r="119" spans="1:6" x14ac:dyDescent="0.2">
      <c r="A119" s="55" t="s">
        <v>170</v>
      </c>
      <c r="B119" s="56" t="s">
        <v>171</v>
      </c>
      <c r="C119" s="84">
        <v>280000</v>
      </c>
      <c r="D119" s="84">
        <v>280000</v>
      </c>
      <c r="E119" s="84">
        <v>292374.67</v>
      </c>
      <c r="F119" s="84"/>
    </row>
    <row r="120" spans="1:6" x14ac:dyDescent="0.2">
      <c r="A120" s="55" t="s">
        <v>172</v>
      </c>
      <c r="B120" s="56" t="s">
        <v>173</v>
      </c>
      <c r="C120" s="84">
        <v>9000</v>
      </c>
      <c r="D120" s="84">
        <v>9000</v>
      </c>
      <c r="E120" s="84">
        <v>8029.84</v>
      </c>
      <c r="F120" s="84"/>
    </row>
    <row r="121" spans="1:6" x14ac:dyDescent="0.2">
      <c r="A121" s="55" t="s">
        <v>174</v>
      </c>
      <c r="B121" s="56" t="s">
        <v>175</v>
      </c>
      <c r="C121" s="84">
        <v>1000</v>
      </c>
      <c r="D121" s="84">
        <v>1000</v>
      </c>
      <c r="E121" s="84">
        <v>305.38</v>
      </c>
      <c r="F121" s="84"/>
    </row>
    <row r="122" spans="1:6" x14ac:dyDescent="0.2">
      <c r="A122" s="55" t="s">
        <v>176</v>
      </c>
      <c r="B122" s="56" t="s">
        <v>177</v>
      </c>
      <c r="C122" s="84">
        <v>200</v>
      </c>
      <c r="D122" s="84">
        <v>200</v>
      </c>
      <c r="E122" s="84">
        <v>55</v>
      </c>
      <c r="F122" s="84"/>
    </row>
    <row r="123" spans="1:6" x14ac:dyDescent="0.2">
      <c r="A123" s="55" t="s">
        <v>178</v>
      </c>
      <c r="B123" s="56" t="s">
        <v>179</v>
      </c>
      <c r="C123" s="84">
        <v>500</v>
      </c>
      <c r="D123" s="84">
        <v>500</v>
      </c>
      <c r="E123" s="84">
        <v>264.61</v>
      </c>
      <c r="F123" s="84"/>
    </row>
    <row r="124" spans="1:6" x14ac:dyDescent="0.2">
      <c r="A124" s="55" t="s">
        <v>180</v>
      </c>
      <c r="B124" s="56" t="s">
        <v>169</v>
      </c>
      <c r="C124" s="84">
        <v>201000</v>
      </c>
      <c r="D124" s="84">
        <v>201000</v>
      </c>
      <c r="E124" s="84">
        <v>167681.99</v>
      </c>
      <c r="F124" s="84"/>
    </row>
    <row r="125" spans="1:6" x14ac:dyDescent="0.2">
      <c r="A125" s="51" t="s">
        <v>181</v>
      </c>
      <c r="B125" s="52" t="s">
        <v>182</v>
      </c>
      <c r="C125" s="82">
        <f t="shared" ref="C125:E126" si="8">C126</f>
        <v>14000</v>
      </c>
      <c r="D125" s="82">
        <f t="shared" si="8"/>
        <v>14000</v>
      </c>
      <c r="E125" s="82">
        <f t="shared" si="8"/>
        <v>23328.15</v>
      </c>
      <c r="F125" s="81">
        <f>(E125*100)/D125</f>
        <v>166.62964285714287</v>
      </c>
    </row>
    <row r="126" spans="1:6" x14ac:dyDescent="0.2">
      <c r="A126" s="53" t="s">
        <v>183</v>
      </c>
      <c r="B126" s="54" t="s">
        <v>184</v>
      </c>
      <c r="C126" s="83">
        <f t="shared" si="8"/>
        <v>14000</v>
      </c>
      <c r="D126" s="83">
        <f t="shared" si="8"/>
        <v>14000</v>
      </c>
      <c r="E126" s="83">
        <f t="shared" si="8"/>
        <v>23328.15</v>
      </c>
      <c r="F126" s="83">
        <f>(E126*100)/D126</f>
        <v>166.62964285714287</v>
      </c>
    </row>
    <row r="127" spans="1:6" x14ac:dyDescent="0.2">
      <c r="A127" s="55" t="s">
        <v>185</v>
      </c>
      <c r="B127" s="56" t="s">
        <v>186</v>
      </c>
      <c r="C127" s="84">
        <v>14000</v>
      </c>
      <c r="D127" s="84">
        <v>14000</v>
      </c>
      <c r="E127" s="84">
        <v>23328.15</v>
      </c>
      <c r="F127" s="84"/>
    </row>
    <row r="128" spans="1:6" x14ac:dyDescent="0.2">
      <c r="A128" s="49" t="s">
        <v>193</v>
      </c>
      <c r="B128" s="50" t="s">
        <v>194</v>
      </c>
      <c r="C128" s="80">
        <f>C129+C132+C147</f>
        <v>330000</v>
      </c>
      <c r="D128" s="80">
        <f>D129+D132+D147</f>
        <v>330000</v>
      </c>
      <c r="E128" s="80">
        <f>E129+E132+E147</f>
        <v>363478.76</v>
      </c>
      <c r="F128" s="81">
        <f>(E128*100)/D128</f>
        <v>110.14507878787879</v>
      </c>
    </row>
    <row r="129" spans="1:6" x14ac:dyDescent="0.2">
      <c r="A129" s="51" t="s">
        <v>195</v>
      </c>
      <c r="B129" s="52" t="s">
        <v>196</v>
      </c>
      <c r="C129" s="82">
        <f t="shared" ref="C129:E130" si="9">C130</f>
        <v>0</v>
      </c>
      <c r="D129" s="82">
        <f t="shared" si="9"/>
        <v>0</v>
      </c>
      <c r="E129" s="82">
        <f t="shared" si="9"/>
        <v>0</v>
      </c>
      <c r="F129" s="81" t="e">
        <f>(E129*100)/D129</f>
        <v>#DIV/0!</v>
      </c>
    </row>
    <row r="130" spans="1:6" x14ac:dyDescent="0.2">
      <c r="A130" s="53" t="s">
        <v>197</v>
      </c>
      <c r="B130" s="54" t="s">
        <v>198</v>
      </c>
      <c r="C130" s="83">
        <f t="shared" si="9"/>
        <v>0</v>
      </c>
      <c r="D130" s="83">
        <f t="shared" si="9"/>
        <v>0</v>
      </c>
      <c r="E130" s="83">
        <f t="shared" si="9"/>
        <v>0</v>
      </c>
      <c r="F130" s="83" t="e">
        <f>(E130*100)/D130</f>
        <v>#DIV/0!</v>
      </c>
    </row>
    <row r="131" spans="1:6" x14ac:dyDescent="0.2">
      <c r="A131" s="55" t="s">
        <v>199</v>
      </c>
      <c r="B131" s="56" t="s">
        <v>200</v>
      </c>
      <c r="C131" s="84">
        <v>0</v>
      </c>
      <c r="D131" s="84">
        <v>0</v>
      </c>
      <c r="E131" s="84">
        <v>0</v>
      </c>
      <c r="F131" s="84"/>
    </row>
    <row r="132" spans="1:6" x14ac:dyDescent="0.2">
      <c r="A132" s="51" t="s">
        <v>201</v>
      </c>
      <c r="B132" s="52" t="s">
        <v>202</v>
      </c>
      <c r="C132" s="82">
        <f>C133+C141+C143+C145</f>
        <v>300000</v>
      </c>
      <c r="D132" s="82">
        <f>D133+D141+D143+D145</f>
        <v>300000</v>
      </c>
      <c r="E132" s="82">
        <f>E133+E141+E143+E145</f>
        <v>312493.98</v>
      </c>
      <c r="F132" s="81">
        <f>(E132*100)/D132</f>
        <v>104.16466</v>
      </c>
    </row>
    <row r="133" spans="1:6" x14ac:dyDescent="0.2">
      <c r="A133" s="53" t="s">
        <v>207</v>
      </c>
      <c r="B133" s="54" t="s">
        <v>208</v>
      </c>
      <c r="C133" s="83">
        <f>C134+C135+C136+C137+C138+C139+C140</f>
        <v>295000</v>
      </c>
      <c r="D133" s="83">
        <f>D134+D135+D136+D137+D138+D139+D140</f>
        <v>295000</v>
      </c>
      <c r="E133" s="83">
        <f>E134+E135+E136+E137+E138+E139+E140</f>
        <v>252315.98</v>
      </c>
      <c r="F133" s="83">
        <f>(E133*100)/D133</f>
        <v>85.530840677966097</v>
      </c>
    </row>
    <row r="134" spans="1:6" x14ac:dyDescent="0.2">
      <c r="A134" s="55" t="s">
        <v>209</v>
      </c>
      <c r="B134" s="56" t="s">
        <v>210</v>
      </c>
      <c r="C134" s="84">
        <v>5000</v>
      </c>
      <c r="D134" s="84">
        <v>5000</v>
      </c>
      <c r="E134" s="84">
        <v>11520.08</v>
      </c>
      <c r="F134" s="84"/>
    </row>
    <row r="135" spans="1:6" x14ac:dyDescent="0.2">
      <c r="A135" s="55" t="s">
        <v>211</v>
      </c>
      <c r="B135" s="56" t="s">
        <v>212</v>
      </c>
      <c r="C135" s="84">
        <v>10000</v>
      </c>
      <c r="D135" s="84">
        <v>10000</v>
      </c>
      <c r="E135" s="84">
        <v>4073.77</v>
      </c>
      <c r="F135" s="84"/>
    </row>
    <row r="136" spans="1:6" x14ac:dyDescent="0.2">
      <c r="A136" s="55" t="s">
        <v>213</v>
      </c>
      <c r="B136" s="56" t="s">
        <v>214</v>
      </c>
      <c r="C136" s="84">
        <v>50000</v>
      </c>
      <c r="D136" s="84">
        <v>50000</v>
      </c>
      <c r="E136" s="84">
        <v>40972.35</v>
      </c>
      <c r="F136" s="84"/>
    </row>
    <row r="137" spans="1:6" x14ac:dyDescent="0.2">
      <c r="A137" s="55" t="s">
        <v>215</v>
      </c>
      <c r="B137" s="56" t="s">
        <v>216</v>
      </c>
      <c r="C137" s="84">
        <v>0</v>
      </c>
      <c r="D137" s="84">
        <v>0</v>
      </c>
      <c r="E137" s="84">
        <v>5312.67</v>
      </c>
      <c r="F137" s="84"/>
    </row>
    <row r="138" spans="1:6" x14ac:dyDescent="0.2">
      <c r="A138" s="55" t="s">
        <v>217</v>
      </c>
      <c r="B138" s="56" t="s">
        <v>218</v>
      </c>
      <c r="C138" s="84">
        <v>100000</v>
      </c>
      <c r="D138" s="84">
        <v>100000</v>
      </c>
      <c r="E138" s="84">
        <v>7223.16</v>
      </c>
      <c r="F138" s="84"/>
    </row>
    <row r="139" spans="1:6" x14ac:dyDescent="0.2">
      <c r="A139" s="55" t="s">
        <v>219</v>
      </c>
      <c r="B139" s="56" t="s">
        <v>220</v>
      </c>
      <c r="C139" s="84">
        <v>10000</v>
      </c>
      <c r="D139" s="84">
        <v>10000</v>
      </c>
      <c r="E139" s="84">
        <v>0</v>
      </c>
      <c r="F139" s="84"/>
    </row>
    <row r="140" spans="1:6" x14ac:dyDescent="0.2">
      <c r="A140" s="55" t="s">
        <v>221</v>
      </c>
      <c r="B140" s="56" t="s">
        <v>222</v>
      </c>
      <c r="C140" s="84">
        <v>120000</v>
      </c>
      <c r="D140" s="84">
        <v>120000</v>
      </c>
      <c r="E140" s="84">
        <v>183213.95</v>
      </c>
      <c r="F140" s="84"/>
    </row>
    <row r="141" spans="1:6" x14ac:dyDescent="0.2">
      <c r="A141" s="53" t="s">
        <v>223</v>
      </c>
      <c r="B141" s="54" t="s">
        <v>224</v>
      </c>
      <c r="C141" s="83">
        <f>C142</f>
        <v>0</v>
      </c>
      <c r="D141" s="83">
        <f>D142</f>
        <v>0</v>
      </c>
      <c r="E141" s="83">
        <f>E142</f>
        <v>59815</v>
      </c>
      <c r="F141" s="83" t="e">
        <f>(E141*100)/D141</f>
        <v>#DIV/0!</v>
      </c>
    </row>
    <row r="142" spans="1:6" x14ac:dyDescent="0.2">
      <c r="A142" s="55" t="s">
        <v>225</v>
      </c>
      <c r="B142" s="56" t="s">
        <v>226</v>
      </c>
      <c r="C142" s="84">
        <v>0</v>
      </c>
      <c r="D142" s="84">
        <v>0</v>
      </c>
      <c r="E142" s="84">
        <v>59815</v>
      </c>
      <c r="F142" s="84"/>
    </row>
    <row r="143" spans="1:6" ht="25.5" x14ac:dyDescent="0.2">
      <c r="A143" s="53" t="s">
        <v>227</v>
      </c>
      <c r="B143" s="54" t="s">
        <v>228</v>
      </c>
      <c r="C143" s="83">
        <f>C144</f>
        <v>0</v>
      </c>
      <c r="D143" s="83">
        <f>D144</f>
        <v>0</v>
      </c>
      <c r="E143" s="83">
        <f>E144</f>
        <v>363</v>
      </c>
      <c r="F143" s="83" t="e">
        <f>(E143*100)/D143</f>
        <v>#DIV/0!</v>
      </c>
    </row>
    <row r="144" spans="1:6" x14ac:dyDescent="0.2">
      <c r="A144" s="55" t="s">
        <v>229</v>
      </c>
      <c r="B144" s="56" t="s">
        <v>230</v>
      </c>
      <c r="C144" s="84">
        <v>0</v>
      </c>
      <c r="D144" s="84">
        <v>0</v>
      </c>
      <c r="E144" s="84">
        <v>363</v>
      </c>
      <c r="F144" s="84"/>
    </row>
    <row r="145" spans="1:6" x14ac:dyDescent="0.2">
      <c r="A145" s="53" t="s">
        <v>231</v>
      </c>
      <c r="B145" s="54" t="s">
        <v>232</v>
      </c>
      <c r="C145" s="83">
        <f>C146</f>
        <v>5000</v>
      </c>
      <c r="D145" s="83">
        <f>D146</f>
        <v>5000</v>
      </c>
      <c r="E145" s="83">
        <f>E146</f>
        <v>0</v>
      </c>
      <c r="F145" s="83">
        <f>(E145*100)/D145</f>
        <v>0</v>
      </c>
    </row>
    <row r="146" spans="1:6" x14ac:dyDescent="0.2">
      <c r="A146" s="55" t="s">
        <v>235</v>
      </c>
      <c r="B146" s="56" t="s">
        <v>236</v>
      </c>
      <c r="C146" s="84">
        <v>5000</v>
      </c>
      <c r="D146" s="84">
        <v>5000</v>
      </c>
      <c r="E146" s="84">
        <v>0</v>
      </c>
      <c r="F146" s="84"/>
    </row>
    <row r="147" spans="1:6" x14ac:dyDescent="0.2">
      <c r="A147" s="51" t="s">
        <v>237</v>
      </c>
      <c r="B147" s="52" t="s">
        <v>238</v>
      </c>
      <c r="C147" s="82">
        <f>C148+C150</f>
        <v>30000</v>
      </c>
      <c r="D147" s="82">
        <f>D148+D150</f>
        <v>30000</v>
      </c>
      <c r="E147" s="82">
        <f>E148+E150</f>
        <v>50984.78</v>
      </c>
      <c r="F147" s="81">
        <f>(E147*100)/D147</f>
        <v>169.94926666666666</v>
      </c>
    </row>
    <row r="148" spans="1:6" ht="25.5" x14ac:dyDescent="0.2">
      <c r="A148" s="53" t="s">
        <v>239</v>
      </c>
      <c r="B148" s="54" t="s">
        <v>240</v>
      </c>
      <c r="C148" s="83">
        <f>C149</f>
        <v>20000</v>
      </c>
      <c r="D148" s="83">
        <f>D149</f>
        <v>20000</v>
      </c>
      <c r="E148" s="83">
        <f>E149</f>
        <v>50984.78</v>
      </c>
      <c r="F148" s="83">
        <f>(E148*100)/D148</f>
        <v>254.9239</v>
      </c>
    </row>
    <row r="149" spans="1:6" x14ac:dyDescent="0.2">
      <c r="A149" s="55" t="s">
        <v>241</v>
      </c>
      <c r="B149" s="56" t="s">
        <v>240</v>
      </c>
      <c r="C149" s="84">
        <v>20000</v>
      </c>
      <c r="D149" s="84">
        <v>20000</v>
      </c>
      <c r="E149" s="84">
        <v>50984.78</v>
      </c>
      <c r="F149" s="84"/>
    </row>
    <row r="150" spans="1:6" x14ac:dyDescent="0.2">
      <c r="A150" s="53" t="s">
        <v>242</v>
      </c>
      <c r="B150" s="54" t="s">
        <v>243</v>
      </c>
      <c r="C150" s="83">
        <f>C151</f>
        <v>10000</v>
      </c>
      <c r="D150" s="83">
        <f>D151</f>
        <v>10000</v>
      </c>
      <c r="E150" s="83">
        <f>E151</f>
        <v>0</v>
      </c>
      <c r="F150" s="83">
        <f>(E150*100)/D150</f>
        <v>0</v>
      </c>
    </row>
    <row r="151" spans="1:6" x14ac:dyDescent="0.2">
      <c r="A151" s="55" t="s">
        <v>244</v>
      </c>
      <c r="B151" s="56" t="s">
        <v>245</v>
      </c>
      <c r="C151" s="84">
        <v>10000</v>
      </c>
      <c r="D151" s="84">
        <v>10000</v>
      </c>
      <c r="E151" s="84">
        <v>0</v>
      </c>
      <c r="F151" s="84"/>
    </row>
    <row r="152" spans="1:6" x14ac:dyDescent="0.2">
      <c r="A152" s="49" t="s">
        <v>50</v>
      </c>
      <c r="B152" s="50" t="s">
        <v>51</v>
      </c>
      <c r="C152" s="80">
        <f>C153+C156+C160</f>
        <v>2611050</v>
      </c>
      <c r="D152" s="80">
        <f>D153+D156+D160</f>
        <v>2611050</v>
      </c>
      <c r="E152" s="80">
        <f>E153+E156+E160</f>
        <v>2889379.8000000003</v>
      </c>
      <c r="F152" s="81">
        <f>(E152*100)/D152</f>
        <v>110.65968863101051</v>
      </c>
    </row>
    <row r="153" spans="1:6" x14ac:dyDescent="0.2">
      <c r="A153" s="51" t="s">
        <v>68</v>
      </c>
      <c r="B153" s="52" t="s">
        <v>69</v>
      </c>
      <c r="C153" s="82">
        <f t="shared" ref="C153:E154" si="10">C154</f>
        <v>50</v>
      </c>
      <c r="D153" s="82">
        <f t="shared" si="10"/>
        <v>50</v>
      </c>
      <c r="E153" s="82">
        <f t="shared" si="10"/>
        <v>14.85</v>
      </c>
      <c r="F153" s="81">
        <f>(E153*100)/D153</f>
        <v>29.7</v>
      </c>
    </row>
    <row r="154" spans="1:6" x14ac:dyDescent="0.2">
      <c r="A154" s="53" t="s">
        <v>70</v>
      </c>
      <c r="B154" s="54" t="s">
        <v>71</v>
      </c>
      <c r="C154" s="83">
        <f t="shared" si="10"/>
        <v>50</v>
      </c>
      <c r="D154" s="83">
        <f t="shared" si="10"/>
        <v>50</v>
      </c>
      <c r="E154" s="83">
        <f t="shared" si="10"/>
        <v>14.85</v>
      </c>
      <c r="F154" s="83">
        <f>(E154*100)/D154</f>
        <v>29.7</v>
      </c>
    </row>
    <row r="155" spans="1:6" x14ac:dyDescent="0.2">
      <c r="A155" s="55" t="s">
        <v>72</v>
      </c>
      <c r="B155" s="56" t="s">
        <v>73</v>
      </c>
      <c r="C155" s="84">
        <v>50</v>
      </c>
      <c r="D155" s="84">
        <v>50</v>
      </c>
      <c r="E155" s="84">
        <v>14.85</v>
      </c>
      <c r="F155" s="84"/>
    </row>
    <row r="156" spans="1:6" x14ac:dyDescent="0.2">
      <c r="A156" s="51" t="s">
        <v>83</v>
      </c>
      <c r="B156" s="52" t="s">
        <v>84</v>
      </c>
      <c r="C156" s="82">
        <f>C157</f>
        <v>2556000</v>
      </c>
      <c r="D156" s="82">
        <f>D157</f>
        <v>2556000</v>
      </c>
      <c r="E156" s="82">
        <f>E157</f>
        <v>2817703.97</v>
      </c>
      <c r="F156" s="81">
        <f>(E156*100)/D156</f>
        <v>110.23880946791863</v>
      </c>
    </row>
    <row r="157" spans="1:6" x14ac:dyDescent="0.2">
      <c r="A157" s="53" t="s">
        <v>85</v>
      </c>
      <c r="B157" s="54" t="s">
        <v>86</v>
      </c>
      <c r="C157" s="83">
        <f>C158+C159</f>
        <v>2556000</v>
      </c>
      <c r="D157" s="83">
        <f>D158+D159</f>
        <v>2556000</v>
      </c>
      <c r="E157" s="83">
        <f>E158+E159</f>
        <v>2817703.97</v>
      </c>
      <c r="F157" s="83">
        <f>(E157*100)/D157</f>
        <v>110.23880946791863</v>
      </c>
    </row>
    <row r="158" spans="1:6" x14ac:dyDescent="0.2">
      <c r="A158" s="55" t="s">
        <v>87</v>
      </c>
      <c r="B158" s="56" t="s">
        <v>88</v>
      </c>
      <c r="C158" s="84">
        <v>1000000</v>
      </c>
      <c r="D158" s="84">
        <v>1000000</v>
      </c>
      <c r="E158" s="129">
        <v>980637.68</v>
      </c>
      <c r="F158" s="84"/>
    </row>
    <row r="159" spans="1:6" x14ac:dyDescent="0.2">
      <c r="A159" s="55" t="s">
        <v>89</v>
      </c>
      <c r="B159" s="56" t="s">
        <v>90</v>
      </c>
      <c r="C159" s="84">
        <v>1556000</v>
      </c>
      <c r="D159" s="84">
        <v>1556000</v>
      </c>
      <c r="E159" s="129">
        <v>1837066.29</v>
      </c>
      <c r="F159" s="84"/>
    </row>
    <row r="160" spans="1:6" x14ac:dyDescent="0.2">
      <c r="A160" s="51" t="s">
        <v>99</v>
      </c>
      <c r="B160" s="52" t="s">
        <v>100</v>
      </c>
      <c r="C160" s="82">
        <f t="shared" ref="C160:E161" si="11">C161</f>
        <v>55000</v>
      </c>
      <c r="D160" s="82">
        <f t="shared" si="11"/>
        <v>55000</v>
      </c>
      <c r="E160" s="82">
        <f t="shared" si="11"/>
        <v>71660.98</v>
      </c>
      <c r="F160" s="81">
        <f>(E160*100)/D160</f>
        <v>130.29269090909091</v>
      </c>
    </row>
    <row r="161" spans="1:6" x14ac:dyDescent="0.2">
      <c r="A161" s="53" t="s">
        <v>101</v>
      </c>
      <c r="B161" s="54" t="s">
        <v>102</v>
      </c>
      <c r="C161" s="83">
        <f t="shared" si="11"/>
        <v>55000</v>
      </c>
      <c r="D161" s="83">
        <f t="shared" si="11"/>
        <v>55000</v>
      </c>
      <c r="E161" s="83">
        <f t="shared" si="11"/>
        <v>71660.98</v>
      </c>
      <c r="F161" s="83">
        <f>(E161*100)/D161</f>
        <v>130.29269090909091</v>
      </c>
    </row>
    <row r="162" spans="1:6" x14ac:dyDescent="0.2">
      <c r="A162" s="55" t="s">
        <v>103</v>
      </c>
      <c r="B162" s="56" t="s">
        <v>104</v>
      </c>
      <c r="C162" s="84">
        <v>55000</v>
      </c>
      <c r="D162" s="84">
        <v>55000</v>
      </c>
      <c r="E162" s="84">
        <v>71660.98</v>
      </c>
      <c r="F162" s="84"/>
    </row>
    <row r="163" spans="1:6" x14ac:dyDescent="0.2">
      <c r="A163" s="48" t="s">
        <v>107</v>
      </c>
      <c r="B163" s="48" t="s">
        <v>283</v>
      </c>
      <c r="C163" s="78"/>
      <c r="D163" s="78"/>
      <c r="E163" s="78"/>
      <c r="F163" s="79" t="e">
        <f>(E163*100)/D163</f>
        <v>#DIV/0!</v>
      </c>
    </row>
    <row r="164" spans="1:6" x14ac:dyDescent="0.2">
      <c r="A164" s="49" t="s">
        <v>50</v>
      </c>
      <c r="B164" s="50" t="s">
        <v>51</v>
      </c>
      <c r="C164" s="80">
        <f t="shared" ref="C164:E166" si="12">C165</f>
        <v>0</v>
      </c>
      <c r="D164" s="80">
        <f t="shared" si="12"/>
        <v>0</v>
      </c>
      <c r="E164" s="80">
        <f t="shared" si="12"/>
        <v>0</v>
      </c>
      <c r="F164" s="81" t="e">
        <f>(E164*100)/D164</f>
        <v>#DIV/0!</v>
      </c>
    </row>
    <row r="165" spans="1:6" x14ac:dyDescent="0.2">
      <c r="A165" s="51" t="s">
        <v>74</v>
      </c>
      <c r="B165" s="52" t="s">
        <v>75</v>
      </c>
      <c r="C165" s="82">
        <f t="shared" si="12"/>
        <v>0</v>
      </c>
      <c r="D165" s="82">
        <f t="shared" si="12"/>
        <v>0</v>
      </c>
      <c r="E165" s="82">
        <f t="shared" si="12"/>
        <v>0</v>
      </c>
      <c r="F165" s="81" t="e">
        <f>(E165*100)/D165</f>
        <v>#DIV/0!</v>
      </c>
    </row>
    <row r="166" spans="1:6" x14ac:dyDescent="0.2">
      <c r="A166" s="53" t="s">
        <v>76</v>
      </c>
      <c r="B166" s="54" t="s">
        <v>77</v>
      </c>
      <c r="C166" s="83">
        <f t="shared" si="12"/>
        <v>0</v>
      </c>
      <c r="D166" s="83">
        <f t="shared" si="12"/>
        <v>0</v>
      </c>
      <c r="E166" s="83">
        <f t="shared" si="12"/>
        <v>0</v>
      </c>
      <c r="F166" s="83" t="e">
        <f>(E166*100)/D166</f>
        <v>#DIV/0!</v>
      </c>
    </row>
    <row r="167" spans="1:6" x14ac:dyDescent="0.2">
      <c r="A167" s="55" t="s">
        <v>78</v>
      </c>
      <c r="B167" s="56" t="s">
        <v>79</v>
      </c>
      <c r="C167" s="84">
        <v>0</v>
      </c>
      <c r="D167" s="84">
        <v>0</v>
      </c>
      <c r="E167" s="84">
        <v>0</v>
      </c>
      <c r="F167" s="84"/>
    </row>
    <row r="168" spans="1:6" x14ac:dyDescent="0.2">
      <c r="A168" s="48" t="s">
        <v>263</v>
      </c>
      <c r="B168" s="48" t="s">
        <v>284</v>
      </c>
      <c r="C168" s="78"/>
      <c r="D168" s="78"/>
      <c r="E168" s="78"/>
      <c r="F168" s="79" t="e">
        <f>(E168*100)/D168</f>
        <v>#DIV/0!</v>
      </c>
    </row>
    <row r="169" spans="1:6" x14ac:dyDescent="0.2">
      <c r="A169" s="49" t="s">
        <v>105</v>
      </c>
      <c r="B169" s="50" t="s">
        <v>106</v>
      </c>
      <c r="C169" s="80">
        <f>C170</f>
        <v>40000</v>
      </c>
      <c r="D169" s="80">
        <f>D170</f>
        <v>40000</v>
      </c>
      <c r="E169" s="80">
        <f>E170</f>
        <v>39148.97</v>
      </c>
      <c r="F169" s="81">
        <f>(E169*100)/D169</f>
        <v>97.872425000000007</v>
      </c>
    </row>
    <row r="170" spans="1:6" x14ac:dyDescent="0.2">
      <c r="A170" s="51" t="s">
        <v>124</v>
      </c>
      <c r="B170" s="52" t="s">
        <v>125</v>
      </c>
      <c r="C170" s="82">
        <f>C171+C173</f>
        <v>40000</v>
      </c>
      <c r="D170" s="82">
        <f>D171+D173</f>
        <v>40000</v>
      </c>
      <c r="E170" s="82">
        <f>E171+E173</f>
        <v>39148.97</v>
      </c>
      <c r="F170" s="81">
        <f>(E170*100)/D170</f>
        <v>97.872425000000007</v>
      </c>
    </row>
    <row r="171" spans="1:6" x14ac:dyDescent="0.2">
      <c r="A171" s="53" t="s">
        <v>134</v>
      </c>
      <c r="B171" s="54" t="s">
        <v>135</v>
      </c>
      <c r="C171" s="83">
        <f>C172</f>
        <v>40000</v>
      </c>
      <c r="D171" s="83">
        <f>D172</f>
        <v>40000</v>
      </c>
      <c r="E171" s="83">
        <f>E172</f>
        <v>39148.97</v>
      </c>
      <c r="F171" s="83">
        <f>(E171*100)/D171</f>
        <v>97.872425000000007</v>
      </c>
    </row>
    <row r="172" spans="1:6" x14ac:dyDescent="0.2">
      <c r="A172" s="55" t="s">
        <v>138</v>
      </c>
      <c r="B172" s="56" t="s">
        <v>139</v>
      </c>
      <c r="C172" s="84">
        <v>40000</v>
      </c>
      <c r="D172" s="84">
        <v>40000</v>
      </c>
      <c r="E172" s="84">
        <v>39148.97</v>
      </c>
      <c r="F172" s="84"/>
    </row>
    <row r="173" spans="1:6" x14ac:dyDescent="0.2">
      <c r="A173" s="53" t="s">
        <v>168</v>
      </c>
      <c r="B173" s="54" t="s">
        <v>169</v>
      </c>
      <c r="C173" s="83">
        <f>C174</f>
        <v>0</v>
      </c>
      <c r="D173" s="83">
        <f>D174</f>
        <v>0</v>
      </c>
      <c r="E173" s="83">
        <f>E174</f>
        <v>0</v>
      </c>
      <c r="F173" s="83" t="e">
        <f>(E173*100)/D173</f>
        <v>#DIV/0!</v>
      </c>
    </row>
    <row r="174" spans="1:6" x14ac:dyDescent="0.2">
      <c r="A174" s="55" t="s">
        <v>172</v>
      </c>
      <c r="B174" s="56" t="s">
        <v>173</v>
      </c>
      <c r="C174" s="84">
        <v>0</v>
      </c>
      <c r="D174" s="84">
        <v>0</v>
      </c>
      <c r="E174" s="84">
        <v>0</v>
      </c>
      <c r="F174" s="84"/>
    </row>
    <row r="175" spans="1:6" x14ac:dyDescent="0.2">
      <c r="A175" s="49" t="s">
        <v>193</v>
      </c>
      <c r="B175" s="50" t="s">
        <v>194</v>
      </c>
      <c r="C175" s="80">
        <f t="shared" ref="C175:E177" si="13">C176</f>
        <v>0</v>
      </c>
      <c r="D175" s="80">
        <f t="shared" si="13"/>
        <v>0</v>
      </c>
      <c r="E175" s="80">
        <f t="shared" si="13"/>
        <v>37425</v>
      </c>
      <c r="F175" s="81" t="e">
        <f>(E175*100)/D175</f>
        <v>#DIV/0!</v>
      </c>
    </row>
    <row r="176" spans="1:6" x14ac:dyDescent="0.2">
      <c r="A176" s="51" t="s">
        <v>201</v>
      </c>
      <c r="B176" s="52" t="s">
        <v>202</v>
      </c>
      <c r="C176" s="82">
        <f t="shared" si="13"/>
        <v>0</v>
      </c>
      <c r="D176" s="82">
        <f t="shared" si="13"/>
        <v>0</v>
      </c>
      <c r="E176" s="82">
        <f t="shared" si="13"/>
        <v>37425</v>
      </c>
      <c r="F176" s="81" t="e">
        <f>(E176*100)/D176</f>
        <v>#DIV/0!</v>
      </c>
    </row>
    <row r="177" spans="1:6" x14ac:dyDescent="0.2">
      <c r="A177" s="53" t="s">
        <v>207</v>
      </c>
      <c r="B177" s="54" t="s">
        <v>208</v>
      </c>
      <c r="C177" s="83">
        <f t="shared" si="13"/>
        <v>0</v>
      </c>
      <c r="D177" s="83">
        <f t="shared" si="13"/>
        <v>0</v>
      </c>
      <c r="E177" s="83">
        <f t="shared" si="13"/>
        <v>37425</v>
      </c>
      <c r="F177" s="83" t="e">
        <f>(E177*100)/D177</f>
        <v>#DIV/0!</v>
      </c>
    </row>
    <row r="178" spans="1:6" x14ac:dyDescent="0.2">
      <c r="A178" s="55" t="s">
        <v>221</v>
      </c>
      <c r="B178" s="56" t="s">
        <v>222</v>
      </c>
      <c r="C178" s="84">
        <v>0</v>
      </c>
      <c r="D178" s="84">
        <v>0</v>
      </c>
      <c r="E178" s="84">
        <v>37425</v>
      </c>
      <c r="F178" s="84"/>
    </row>
    <row r="179" spans="1:6" x14ac:dyDescent="0.2">
      <c r="A179" s="49" t="s">
        <v>50</v>
      </c>
      <c r="B179" s="50" t="s">
        <v>51</v>
      </c>
      <c r="C179" s="80">
        <f>C180</f>
        <v>77425</v>
      </c>
      <c r="D179" s="80">
        <f>D180</f>
        <v>77425</v>
      </c>
      <c r="E179" s="80">
        <f>E180</f>
        <v>76573.97</v>
      </c>
      <c r="F179" s="81">
        <f>(E179*100)/D179</f>
        <v>98.900833064255735</v>
      </c>
    </row>
    <row r="180" spans="1:6" x14ac:dyDescent="0.2">
      <c r="A180" s="51" t="s">
        <v>52</v>
      </c>
      <c r="B180" s="52" t="s">
        <v>53</v>
      </c>
      <c r="C180" s="82">
        <f>C181+C183+C185</f>
        <v>77425</v>
      </c>
      <c r="D180" s="82">
        <f>D181+D183+D185</f>
        <v>77425</v>
      </c>
      <c r="E180" s="82">
        <f>E181+E183+E185</f>
        <v>76573.97</v>
      </c>
      <c r="F180" s="81">
        <f>(E180*100)/D180</f>
        <v>98.900833064255735</v>
      </c>
    </row>
    <row r="181" spans="1:6" x14ac:dyDescent="0.2">
      <c r="A181" s="53" t="s">
        <v>54</v>
      </c>
      <c r="B181" s="54" t="s">
        <v>55</v>
      </c>
      <c r="C181" s="83">
        <f>C182</f>
        <v>37425</v>
      </c>
      <c r="D181" s="83">
        <f>D182</f>
        <v>37425</v>
      </c>
      <c r="E181" s="83">
        <f>E182</f>
        <v>37425</v>
      </c>
      <c r="F181" s="83">
        <f>(E181*100)/D181</f>
        <v>100</v>
      </c>
    </row>
    <row r="182" spans="1:6" x14ac:dyDescent="0.2">
      <c r="A182" s="55" t="s">
        <v>56</v>
      </c>
      <c r="B182" s="56" t="s">
        <v>57</v>
      </c>
      <c r="C182" s="84">
        <v>37425</v>
      </c>
      <c r="D182" s="84">
        <v>37425</v>
      </c>
      <c r="E182" s="84">
        <v>37425</v>
      </c>
      <c r="F182" s="84"/>
    </row>
    <row r="183" spans="1:6" ht="25.5" x14ac:dyDescent="0.2">
      <c r="A183" s="53" t="s">
        <v>58</v>
      </c>
      <c r="B183" s="54" t="s">
        <v>59</v>
      </c>
      <c r="C183" s="83">
        <f>C184</f>
        <v>0</v>
      </c>
      <c r="D183" s="83">
        <f>D184</f>
        <v>0</v>
      </c>
      <c r="E183" s="83">
        <f>E184</f>
        <v>0</v>
      </c>
      <c r="F183" s="83" t="e">
        <f>(E183*100)/D183</f>
        <v>#DIV/0!</v>
      </c>
    </row>
    <row r="184" spans="1:6" ht="25.5" x14ac:dyDescent="0.2">
      <c r="A184" s="55" t="s">
        <v>60</v>
      </c>
      <c r="B184" s="56" t="s">
        <v>61</v>
      </c>
      <c r="C184" s="84">
        <v>0</v>
      </c>
      <c r="D184" s="84">
        <v>0</v>
      </c>
      <c r="E184" s="84">
        <v>0</v>
      </c>
      <c r="F184" s="84"/>
    </row>
    <row r="185" spans="1:6" ht="25.5" x14ac:dyDescent="0.2">
      <c r="A185" s="53" t="s">
        <v>62</v>
      </c>
      <c r="B185" s="54" t="s">
        <v>63</v>
      </c>
      <c r="C185" s="83">
        <f>C186+C187</f>
        <v>40000</v>
      </c>
      <c r="D185" s="83">
        <f>D186+D187</f>
        <v>40000</v>
      </c>
      <c r="E185" s="83">
        <f>E186+E187</f>
        <v>39148.97</v>
      </c>
      <c r="F185" s="83">
        <f>(E185*100)/D185</f>
        <v>97.872425000000007</v>
      </c>
    </row>
    <row r="186" spans="1:6" ht="25.5" x14ac:dyDescent="0.2">
      <c r="A186" s="55" t="s">
        <v>64</v>
      </c>
      <c r="B186" s="56" t="s">
        <v>65</v>
      </c>
      <c r="C186" s="84">
        <v>16000</v>
      </c>
      <c r="D186" s="84">
        <v>16000</v>
      </c>
      <c r="E186" s="84">
        <v>8479.34</v>
      </c>
      <c r="F186" s="84"/>
    </row>
    <row r="187" spans="1:6" ht="25.5" x14ac:dyDescent="0.2">
      <c r="A187" s="55" t="s">
        <v>66</v>
      </c>
      <c r="B187" s="56" t="s">
        <v>67</v>
      </c>
      <c r="C187" s="84">
        <v>24000</v>
      </c>
      <c r="D187" s="84">
        <v>24000</v>
      </c>
      <c r="E187" s="84">
        <v>30669.63</v>
      </c>
      <c r="F187" s="84"/>
    </row>
    <row r="188" spans="1:6" x14ac:dyDescent="0.2">
      <c r="A188" s="48" t="s">
        <v>264</v>
      </c>
      <c r="B188" s="48" t="s">
        <v>285</v>
      </c>
      <c r="C188" s="78"/>
      <c r="D188" s="78"/>
      <c r="E188" s="78"/>
      <c r="F188" s="79" t="e">
        <f>(E188*100)/D188</f>
        <v>#DIV/0!</v>
      </c>
    </row>
    <row r="189" spans="1:6" x14ac:dyDescent="0.2">
      <c r="A189" s="49" t="s">
        <v>50</v>
      </c>
      <c r="B189" s="50" t="s">
        <v>51</v>
      </c>
      <c r="C189" s="80">
        <f t="shared" ref="C189:E191" si="14">C190</f>
        <v>0</v>
      </c>
      <c r="D189" s="80">
        <f t="shared" si="14"/>
        <v>0</v>
      </c>
      <c r="E189" s="80">
        <f t="shared" si="14"/>
        <v>2745.76</v>
      </c>
      <c r="F189" s="81" t="e">
        <f>(E189*100)/D189</f>
        <v>#DIV/0!</v>
      </c>
    </row>
    <row r="190" spans="1:6" x14ac:dyDescent="0.2">
      <c r="A190" s="51" t="s">
        <v>74</v>
      </c>
      <c r="B190" s="52" t="s">
        <v>75</v>
      </c>
      <c r="C190" s="82">
        <f t="shared" si="14"/>
        <v>0</v>
      </c>
      <c r="D190" s="82">
        <f t="shared" si="14"/>
        <v>0</v>
      </c>
      <c r="E190" s="82">
        <f t="shared" si="14"/>
        <v>2745.76</v>
      </c>
      <c r="F190" s="81" t="e">
        <f>(E190*100)/D190</f>
        <v>#DIV/0!</v>
      </c>
    </row>
    <row r="191" spans="1:6" x14ac:dyDescent="0.2">
      <c r="A191" s="53" t="s">
        <v>76</v>
      </c>
      <c r="B191" s="54" t="s">
        <v>77</v>
      </c>
      <c r="C191" s="83">
        <f t="shared" si="14"/>
        <v>0</v>
      </c>
      <c r="D191" s="83">
        <f t="shared" si="14"/>
        <v>0</v>
      </c>
      <c r="E191" s="83">
        <f t="shared" si="14"/>
        <v>2745.76</v>
      </c>
      <c r="F191" s="83" t="e">
        <f>(E191*100)/D191</f>
        <v>#DIV/0!</v>
      </c>
    </row>
    <row r="192" spans="1:6" x14ac:dyDescent="0.2">
      <c r="A192" s="55" t="s">
        <v>78</v>
      </c>
      <c r="B192" s="56" t="s">
        <v>79</v>
      </c>
      <c r="C192" s="84">
        <v>0</v>
      </c>
      <c r="D192" s="84">
        <v>0</v>
      </c>
      <c r="E192" s="84">
        <v>2745.76</v>
      </c>
      <c r="F192" s="84"/>
    </row>
    <row r="193" spans="1:6" x14ac:dyDescent="0.2">
      <c r="A193" s="48" t="s">
        <v>265</v>
      </c>
      <c r="B193" s="48" t="s">
        <v>286</v>
      </c>
      <c r="C193" s="78"/>
      <c r="D193" s="78"/>
      <c r="E193" s="78"/>
      <c r="F193" s="79" t="e">
        <f>(E193*100)/D193</f>
        <v>#DIV/0!</v>
      </c>
    </row>
    <row r="194" spans="1:6" s="57" customFormat="1" x14ac:dyDescent="0.2"/>
    <row r="195" spans="1:6" s="57" customFormat="1" x14ac:dyDescent="0.2"/>
    <row r="196" spans="1:6" s="57" customFormat="1" x14ac:dyDescent="0.2"/>
    <row r="197" spans="1:6" s="57" customFormat="1" x14ac:dyDescent="0.2"/>
    <row r="198" spans="1:6" s="57" customFormat="1" x14ac:dyDescent="0.2"/>
    <row r="199" spans="1:6" s="57" customFormat="1" x14ac:dyDescent="0.2"/>
    <row r="200" spans="1:6" s="57" customFormat="1" x14ac:dyDescent="0.2"/>
    <row r="201" spans="1:6" s="57" customFormat="1" x14ac:dyDescent="0.2"/>
    <row r="202" spans="1:6" s="57" customFormat="1" x14ac:dyDescent="0.2"/>
    <row r="203" spans="1:6" s="57" customFormat="1" x14ac:dyDescent="0.2"/>
    <row r="204" spans="1:6" s="57" customFormat="1" x14ac:dyDescent="0.2"/>
    <row r="205" spans="1:6" s="57" customFormat="1" x14ac:dyDescent="0.2"/>
    <row r="206" spans="1:6" s="57" customFormat="1" x14ac:dyDescent="0.2"/>
    <row r="207" spans="1:6" s="57" customFormat="1" x14ac:dyDescent="0.2"/>
    <row r="208" spans="1:6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="57" customFormat="1" x14ac:dyDescent="0.2"/>
    <row r="1202" s="57" customFormat="1" x14ac:dyDescent="0.2"/>
    <row r="1203" s="57" customFormat="1" x14ac:dyDescent="0.2"/>
    <row r="1204" s="57" customFormat="1" x14ac:dyDescent="0.2"/>
    <row r="1205" s="57" customFormat="1" x14ac:dyDescent="0.2"/>
    <row r="1206" s="57" customFormat="1" x14ac:dyDescent="0.2"/>
    <row r="1207" s="57" customFormat="1" x14ac:dyDescent="0.2"/>
    <row r="1208" s="57" customFormat="1" x14ac:dyDescent="0.2"/>
    <row r="1209" s="57" customFormat="1" x14ac:dyDescent="0.2"/>
    <row r="1210" s="57" customFormat="1" x14ac:dyDescent="0.2"/>
    <row r="1211" s="57" customFormat="1" x14ac:dyDescent="0.2"/>
    <row r="1212" s="57" customFormat="1" x14ac:dyDescent="0.2"/>
    <row r="1213" s="57" customFormat="1" x14ac:dyDescent="0.2"/>
    <row r="1214" s="57" customFormat="1" x14ac:dyDescent="0.2"/>
    <row r="1215" s="57" customFormat="1" x14ac:dyDescent="0.2"/>
    <row r="1216" s="57" customFormat="1" x14ac:dyDescent="0.2"/>
    <row r="1217" s="57" customFormat="1" x14ac:dyDescent="0.2"/>
    <row r="1218" s="57" customFormat="1" x14ac:dyDescent="0.2"/>
    <row r="1219" s="57" customFormat="1" x14ac:dyDescent="0.2"/>
    <row r="1220" s="57" customFormat="1" x14ac:dyDescent="0.2"/>
    <row r="1221" s="57" customFormat="1" x14ac:dyDescent="0.2"/>
    <row r="1222" s="57" customFormat="1" x14ac:dyDescent="0.2"/>
    <row r="1223" s="57" customFormat="1" x14ac:dyDescent="0.2"/>
    <row r="1224" s="57" customFormat="1" x14ac:dyDescent="0.2"/>
    <row r="1225" s="57" customFormat="1" x14ac:dyDescent="0.2"/>
    <row r="1226" s="57" customFormat="1" x14ac:dyDescent="0.2"/>
    <row r="1227" s="57" customFormat="1" x14ac:dyDescent="0.2"/>
    <row r="1228" s="57" customFormat="1" x14ac:dyDescent="0.2"/>
    <row r="1229" s="57" customFormat="1" x14ac:dyDescent="0.2"/>
    <row r="1230" s="57" customFormat="1" x14ac:dyDescent="0.2"/>
    <row r="1231" s="57" customFormat="1" x14ac:dyDescent="0.2"/>
    <row r="1232" s="57" customFormat="1" x14ac:dyDescent="0.2"/>
    <row r="1233" s="57" customFormat="1" x14ac:dyDescent="0.2"/>
    <row r="1234" s="57" customFormat="1" x14ac:dyDescent="0.2"/>
    <row r="1235" s="57" customFormat="1" x14ac:dyDescent="0.2"/>
    <row r="1236" s="57" customFormat="1" x14ac:dyDescent="0.2"/>
    <row r="1237" s="57" customFormat="1" x14ac:dyDescent="0.2"/>
    <row r="1238" s="57" customFormat="1" x14ac:dyDescent="0.2"/>
    <row r="1239" s="57" customFormat="1" x14ac:dyDescent="0.2"/>
    <row r="1240" s="57" customFormat="1" x14ac:dyDescent="0.2"/>
    <row r="1241" s="57" customFormat="1" x14ac:dyDescent="0.2"/>
    <row r="1242" s="57" customFormat="1" x14ac:dyDescent="0.2"/>
    <row r="1243" s="57" customFormat="1" x14ac:dyDescent="0.2"/>
    <row r="1244" s="57" customFormat="1" x14ac:dyDescent="0.2"/>
    <row r="1245" s="57" customFormat="1" x14ac:dyDescent="0.2"/>
    <row r="1246" s="57" customFormat="1" x14ac:dyDescent="0.2"/>
    <row r="1247" s="57" customFormat="1" x14ac:dyDescent="0.2"/>
    <row r="1248" s="57" customFormat="1" x14ac:dyDescent="0.2"/>
    <row r="1249" s="57" customFormat="1" x14ac:dyDescent="0.2"/>
    <row r="1250" s="57" customFormat="1" x14ac:dyDescent="0.2"/>
    <row r="1251" s="57" customFormat="1" x14ac:dyDescent="0.2"/>
    <row r="1252" s="57" customFormat="1" x14ac:dyDescent="0.2"/>
    <row r="1253" s="57" customFormat="1" x14ac:dyDescent="0.2"/>
    <row r="1254" s="57" customFormat="1" x14ac:dyDescent="0.2"/>
    <row r="1255" s="57" customFormat="1" x14ac:dyDescent="0.2"/>
    <row r="1256" s="57" customFormat="1" x14ac:dyDescent="0.2"/>
    <row r="1257" s="57" customFormat="1" x14ac:dyDescent="0.2"/>
    <row r="1258" s="57" customFormat="1" x14ac:dyDescent="0.2"/>
    <row r="1259" s="57" customFormat="1" x14ac:dyDescent="0.2"/>
    <row r="1260" s="57" customFormat="1" x14ac:dyDescent="0.2"/>
    <row r="1261" s="57" customFormat="1" x14ac:dyDescent="0.2"/>
    <row r="1262" s="57" customFormat="1" x14ac:dyDescent="0.2"/>
    <row r="1263" s="57" customFormat="1" x14ac:dyDescent="0.2"/>
    <row r="1264" s="57" customFormat="1" x14ac:dyDescent="0.2"/>
    <row r="1265" s="57" customFormat="1" x14ac:dyDescent="0.2"/>
    <row r="1266" s="57" customFormat="1" x14ac:dyDescent="0.2"/>
    <row r="1267" s="57" customFormat="1" x14ac:dyDescent="0.2"/>
    <row r="1268" s="57" customFormat="1" x14ac:dyDescent="0.2"/>
    <row r="1269" s="57" customFormat="1" x14ac:dyDescent="0.2"/>
    <row r="1270" s="57" customFormat="1" x14ac:dyDescent="0.2"/>
    <row r="1271" s="57" customFormat="1" x14ac:dyDescent="0.2"/>
    <row r="1272" s="57" customFormat="1" x14ac:dyDescent="0.2"/>
    <row r="1273" s="57" customFormat="1" x14ac:dyDescent="0.2"/>
    <row r="1274" s="57" customFormat="1" x14ac:dyDescent="0.2"/>
    <row r="1275" s="57" customFormat="1" x14ac:dyDescent="0.2"/>
    <row r="1276" s="57" customFormat="1" x14ac:dyDescent="0.2"/>
    <row r="1277" s="57" customFormat="1" x14ac:dyDescent="0.2"/>
    <row r="1278" s="57" customFormat="1" x14ac:dyDescent="0.2"/>
    <row r="1279" s="57" customFormat="1" x14ac:dyDescent="0.2"/>
    <row r="1280" s="57" customFormat="1" x14ac:dyDescent="0.2"/>
    <row r="1281" s="57" customFormat="1" x14ac:dyDescent="0.2"/>
    <row r="1282" s="57" customFormat="1" x14ac:dyDescent="0.2"/>
    <row r="1283" s="57" customFormat="1" x14ac:dyDescent="0.2"/>
    <row r="1284" s="57" customFormat="1" x14ac:dyDescent="0.2"/>
    <row r="1285" s="57" customFormat="1" x14ac:dyDescent="0.2"/>
    <row r="1286" s="57" customFormat="1" x14ac:dyDescent="0.2"/>
    <row r="1287" s="57" customFormat="1" x14ac:dyDescent="0.2"/>
    <row r="1288" s="57" customFormat="1" x14ac:dyDescent="0.2"/>
    <row r="1289" s="57" customFormat="1" x14ac:dyDescent="0.2"/>
    <row r="1290" s="57" customFormat="1" x14ac:dyDescent="0.2"/>
    <row r="1291" s="57" customFormat="1" x14ac:dyDescent="0.2"/>
    <row r="1292" s="57" customFormat="1" x14ac:dyDescent="0.2"/>
    <row r="1293" s="57" customFormat="1" x14ac:dyDescent="0.2"/>
    <row r="1294" s="57" customFormat="1" x14ac:dyDescent="0.2"/>
    <row r="1295" s="57" customFormat="1" x14ac:dyDescent="0.2"/>
    <row r="1296" s="57" customFormat="1" x14ac:dyDescent="0.2"/>
    <row r="1297" s="57" customFormat="1" x14ac:dyDescent="0.2"/>
    <row r="1298" s="57" customFormat="1" x14ac:dyDescent="0.2"/>
    <row r="1299" s="57" customFormat="1" x14ac:dyDescent="0.2"/>
    <row r="1300" s="57" customFormat="1" x14ac:dyDescent="0.2"/>
    <row r="1301" s="57" customFormat="1" x14ac:dyDescent="0.2"/>
    <row r="1302" s="57" customFormat="1" x14ac:dyDescent="0.2"/>
    <row r="1303" s="57" customFormat="1" x14ac:dyDescent="0.2"/>
    <row r="1304" s="57" customFormat="1" x14ac:dyDescent="0.2"/>
    <row r="1305" s="57" customFormat="1" x14ac:dyDescent="0.2"/>
    <row r="1306" s="57" customFormat="1" x14ac:dyDescent="0.2"/>
    <row r="1307" s="57" customFormat="1" x14ac:dyDescent="0.2"/>
    <row r="1308" s="57" customFormat="1" x14ac:dyDescent="0.2"/>
    <row r="1309" s="57" customFormat="1" x14ac:dyDescent="0.2"/>
    <row r="1310" s="57" customFormat="1" x14ac:dyDescent="0.2"/>
    <row r="1311" s="57" customFormat="1" x14ac:dyDescent="0.2"/>
    <row r="1312" s="57" customFormat="1" x14ac:dyDescent="0.2"/>
    <row r="1313" s="57" customFormat="1" x14ac:dyDescent="0.2"/>
    <row r="1314" s="57" customFormat="1" x14ac:dyDescent="0.2"/>
    <row r="1315" s="57" customFormat="1" x14ac:dyDescent="0.2"/>
    <row r="1316" s="57" customFormat="1" x14ac:dyDescent="0.2"/>
    <row r="1317" s="57" customFormat="1" x14ac:dyDescent="0.2"/>
    <row r="1318" s="57" customFormat="1" x14ac:dyDescent="0.2"/>
    <row r="1319" s="57" customFormat="1" x14ac:dyDescent="0.2"/>
    <row r="1320" s="57" customFormat="1" x14ac:dyDescent="0.2"/>
    <row r="1321" s="57" customFormat="1" x14ac:dyDescent="0.2"/>
    <row r="1322" s="57" customFormat="1" x14ac:dyDescent="0.2"/>
    <row r="1323" s="57" customFormat="1" x14ac:dyDescent="0.2"/>
    <row r="1324" s="57" customFormat="1" x14ac:dyDescent="0.2"/>
    <row r="1325" s="57" customFormat="1" x14ac:dyDescent="0.2"/>
    <row r="1326" s="57" customFormat="1" x14ac:dyDescent="0.2"/>
    <row r="1327" s="57" customFormat="1" x14ac:dyDescent="0.2"/>
    <row r="1328" s="57" customFormat="1" x14ac:dyDescent="0.2"/>
    <row r="1329" spans="1:3" s="57" customFormat="1" x14ac:dyDescent="0.2"/>
    <row r="1330" spans="1:3" s="57" customFormat="1" x14ac:dyDescent="0.2"/>
    <row r="1331" spans="1:3" s="57" customFormat="1" x14ac:dyDescent="0.2"/>
    <row r="1332" spans="1:3" s="57" customFormat="1" x14ac:dyDescent="0.2"/>
    <row r="1333" spans="1:3" s="57" customFormat="1" x14ac:dyDescent="0.2"/>
    <row r="1334" spans="1:3" x14ac:dyDescent="0.2">
      <c r="A1334" s="57"/>
      <c r="B1334" s="57"/>
      <c r="C1334" s="57"/>
    </row>
    <row r="1335" spans="1:3" x14ac:dyDescent="0.2">
      <c r="A1335" s="57"/>
      <c r="B1335" s="57"/>
      <c r="C1335" s="57"/>
    </row>
    <row r="1336" spans="1:3" x14ac:dyDescent="0.2">
      <c r="A1336" s="57"/>
      <c r="B1336" s="57"/>
      <c r="C1336" s="57"/>
    </row>
    <row r="1337" spans="1:3" x14ac:dyDescent="0.2">
      <c r="A1337" s="57"/>
      <c r="B1337" s="57"/>
      <c r="C1337" s="57"/>
    </row>
    <row r="1338" spans="1:3" x14ac:dyDescent="0.2">
      <c r="A1338" s="57"/>
      <c r="B1338" s="57"/>
      <c r="C1338" s="57"/>
    </row>
    <row r="1339" spans="1:3" x14ac:dyDescent="0.2">
      <c r="A1339" s="57"/>
      <c r="B1339" s="57"/>
      <c r="C1339" s="57"/>
    </row>
    <row r="1340" spans="1:3" x14ac:dyDescent="0.2">
      <c r="A1340" s="57"/>
      <c r="B1340" s="57"/>
      <c r="C1340" s="57"/>
    </row>
    <row r="1341" spans="1:3" x14ac:dyDescent="0.2">
      <c r="A1341" s="57"/>
      <c r="B1341" s="57"/>
      <c r="C1341" s="57"/>
    </row>
    <row r="1342" spans="1:3" x14ac:dyDescent="0.2">
      <c r="A1342" s="57"/>
      <c r="B1342" s="57"/>
      <c r="C1342" s="57"/>
    </row>
    <row r="1343" spans="1:3" x14ac:dyDescent="0.2">
      <c r="A1343" s="57"/>
      <c r="B1343" s="57"/>
      <c r="C1343" s="57"/>
    </row>
    <row r="1344" spans="1:3" x14ac:dyDescent="0.2">
      <c r="A1344" s="57"/>
      <c r="B1344" s="57"/>
      <c r="C1344" s="57"/>
    </row>
    <row r="1345" spans="1:3" x14ac:dyDescent="0.2">
      <c r="A1345" s="57"/>
      <c r="B1345" s="57"/>
      <c r="C1345" s="57"/>
    </row>
    <row r="1346" spans="1:3" x14ac:dyDescent="0.2">
      <c r="A1346" s="57"/>
      <c r="B1346" s="57"/>
      <c r="C1346" s="57"/>
    </row>
    <row r="1347" spans="1:3" x14ac:dyDescent="0.2">
      <c r="A1347" s="57"/>
      <c r="B1347" s="57"/>
      <c r="C1347" s="57"/>
    </row>
    <row r="1348" spans="1:3" x14ac:dyDescent="0.2">
      <c r="A1348" s="57"/>
      <c r="B1348" s="57"/>
      <c r="C1348" s="57"/>
    </row>
    <row r="1349" spans="1:3" x14ac:dyDescent="0.2">
      <c r="A1349" s="57"/>
      <c r="B1349" s="57"/>
      <c r="C1349" s="57"/>
    </row>
    <row r="1350" spans="1:3" x14ac:dyDescent="0.2">
      <c r="A1350" s="57"/>
      <c r="B1350" s="57"/>
      <c r="C1350" s="57"/>
    </row>
    <row r="1351" spans="1:3" x14ac:dyDescent="0.2">
      <c r="A1351" s="57"/>
      <c r="B1351" s="57"/>
      <c r="C1351" s="57"/>
    </row>
    <row r="1352" spans="1:3" x14ac:dyDescent="0.2">
      <c r="A1352" s="57"/>
      <c r="B1352" s="57"/>
      <c r="C1352" s="57"/>
    </row>
    <row r="1353" spans="1:3" x14ac:dyDescent="0.2">
      <c r="A1353" s="57"/>
      <c r="B1353" s="57"/>
      <c r="C1353" s="57"/>
    </row>
    <row r="1354" spans="1:3" x14ac:dyDescent="0.2">
      <c r="A1354" s="57"/>
      <c r="B1354" s="57"/>
      <c r="C1354" s="57"/>
    </row>
    <row r="1355" spans="1:3" x14ac:dyDescent="0.2">
      <c r="A1355" s="57"/>
      <c r="B1355" s="57"/>
      <c r="C1355" s="57"/>
    </row>
    <row r="1356" spans="1:3" x14ac:dyDescent="0.2">
      <c r="A1356" s="57"/>
      <c r="B1356" s="57"/>
      <c r="C1356" s="57"/>
    </row>
    <row r="1357" spans="1:3" x14ac:dyDescent="0.2">
      <c r="A1357" s="57"/>
      <c r="B1357" s="57"/>
      <c r="C1357" s="57"/>
    </row>
    <row r="1358" spans="1:3" x14ac:dyDescent="0.2">
      <c r="A1358" s="57"/>
      <c r="B1358" s="57"/>
      <c r="C1358" s="57"/>
    </row>
    <row r="1359" spans="1:3" x14ac:dyDescent="0.2">
      <c r="A1359" s="57"/>
      <c r="B1359" s="57"/>
      <c r="C1359" s="57"/>
    </row>
    <row r="1360" spans="1:3" x14ac:dyDescent="0.2">
      <c r="A1360" s="57"/>
      <c r="B1360" s="57"/>
      <c r="C1360" s="57"/>
    </row>
    <row r="1361" spans="1:3" x14ac:dyDescent="0.2">
      <c r="A1361" s="57"/>
      <c r="B1361" s="57"/>
      <c r="C1361" s="57"/>
    </row>
    <row r="1362" spans="1:3" x14ac:dyDescent="0.2">
      <c r="A1362" s="57"/>
      <c r="B1362" s="57"/>
      <c r="C1362" s="57"/>
    </row>
    <row r="1363" spans="1:3" x14ac:dyDescent="0.2">
      <c r="A1363" s="57"/>
      <c r="B1363" s="57"/>
      <c r="C1363" s="57"/>
    </row>
    <row r="1364" spans="1:3" x14ac:dyDescent="0.2">
      <c r="A1364" s="57"/>
      <c r="B1364" s="57"/>
      <c r="C1364" s="57"/>
    </row>
    <row r="1365" spans="1:3" x14ac:dyDescent="0.2">
      <c r="A1365" s="57"/>
      <c r="B1365" s="57"/>
      <c r="C1365" s="57"/>
    </row>
    <row r="1366" spans="1:3" x14ac:dyDescent="0.2">
      <c r="A1366" s="57"/>
      <c r="B1366" s="57"/>
      <c r="C1366" s="57"/>
    </row>
    <row r="1367" spans="1:3" x14ac:dyDescent="0.2">
      <c r="A1367" s="57"/>
      <c r="B1367" s="57"/>
      <c r="C1367" s="57"/>
    </row>
    <row r="1368" spans="1:3" x14ac:dyDescent="0.2">
      <c r="A1368" s="57"/>
      <c r="B1368" s="57"/>
      <c r="C1368" s="57"/>
    </row>
    <row r="1369" spans="1:3" x14ac:dyDescent="0.2">
      <c r="A1369" s="57"/>
      <c r="B1369" s="57"/>
      <c r="C1369" s="57"/>
    </row>
    <row r="1370" spans="1:3" x14ac:dyDescent="0.2">
      <c r="A1370" s="57"/>
      <c r="B1370" s="57"/>
      <c r="C1370" s="57"/>
    </row>
    <row r="1371" spans="1:3" x14ac:dyDescent="0.2">
      <c r="A1371" s="40"/>
      <c r="B1371" s="40"/>
      <c r="C1371" s="40"/>
    </row>
    <row r="1372" spans="1:3" x14ac:dyDescent="0.2">
      <c r="A1372" s="40"/>
      <c r="B1372" s="40"/>
      <c r="C1372" s="40"/>
    </row>
    <row r="1373" spans="1:3" x14ac:dyDescent="0.2">
      <c r="A1373" s="40"/>
      <c r="B1373" s="40"/>
      <c r="C1373" s="40"/>
    </row>
    <row r="1374" spans="1:3" x14ac:dyDescent="0.2">
      <c r="A1374" s="40"/>
      <c r="B1374" s="40"/>
      <c r="C1374" s="40"/>
    </row>
    <row r="1375" spans="1:3" x14ac:dyDescent="0.2">
      <c r="A1375" s="40"/>
      <c r="B1375" s="40"/>
      <c r="C1375" s="40"/>
    </row>
    <row r="1376" spans="1:3" x14ac:dyDescent="0.2">
      <c r="A1376" s="40"/>
      <c r="B1376" s="40"/>
      <c r="C1376" s="40"/>
    </row>
    <row r="1377" spans="1:3" x14ac:dyDescent="0.2">
      <c r="A1377" s="40"/>
      <c r="B1377" s="40"/>
      <c r="C1377" s="40"/>
    </row>
    <row r="1378" spans="1:3" x14ac:dyDescent="0.2">
      <c r="A1378" s="40"/>
      <c r="B1378" s="40"/>
      <c r="C1378" s="40"/>
    </row>
    <row r="1379" spans="1:3" x14ac:dyDescent="0.2">
      <c r="A1379" s="40"/>
      <c r="B1379" s="40"/>
      <c r="C1379" s="40"/>
    </row>
    <row r="1380" spans="1:3" x14ac:dyDescent="0.2">
      <c r="A1380" s="40"/>
      <c r="B1380" s="40"/>
      <c r="C1380" s="40"/>
    </row>
    <row r="1381" spans="1:3" x14ac:dyDescent="0.2">
      <c r="A1381" s="40"/>
      <c r="B1381" s="40"/>
      <c r="C1381" s="40"/>
    </row>
    <row r="1382" spans="1:3" x14ac:dyDescent="0.2">
      <c r="A1382" s="40"/>
      <c r="B1382" s="40"/>
      <c r="C1382" s="40"/>
    </row>
    <row r="1383" spans="1:3" x14ac:dyDescent="0.2">
      <c r="A1383" s="40"/>
      <c r="B1383" s="40"/>
      <c r="C1383" s="40"/>
    </row>
    <row r="1384" spans="1:3" x14ac:dyDescent="0.2">
      <c r="A1384" s="40"/>
      <c r="B1384" s="40"/>
      <c r="C1384" s="40"/>
    </row>
    <row r="1385" spans="1:3" x14ac:dyDescent="0.2">
      <c r="A1385" s="40"/>
      <c r="B1385" s="40"/>
      <c r="C1385" s="40"/>
    </row>
    <row r="1386" spans="1:3" x14ac:dyDescent="0.2">
      <c r="A1386" s="40"/>
      <c r="B1386" s="40"/>
      <c r="C1386" s="40"/>
    </row>
    <row r="1387" spans="1:3" x14ac:dyDescent="0.2">
      <c r="A1387" s="40"/>
      <c r="B1387" s="40"/>
      <c r="C1387" s="40"/>
    </row>
    <row r="1388" spans="1:3" x14ac:dyDescent="0.2">
      <c r="A1388" s="40"/>
      <c r="B1388" s="40"/>
      <c r="C1388" s="40"/>
    </row>
    <row r="1389" spans="1:3" x14ac:dyDescent="0.2">
      <c r="A1389" s="40"/>
      <c r="B1389" s="40"/>
      <c r="C1389" s="40"/>
    </row>
    <row r="1390" spans="1:3" x14ac:dyDescent="0.2">
      <c r="A1390" s="40"/>
      <c r="B1390" s="40"/>
      <c r="C1390" s="40"/>
    </row>
    <row r="1391" spans="1:3" x14ac:dyDescent="0.2">
      <c r="A1391" s="40"/>
      <c r="B1391" s="40"/>
      <c r="C1391" s="40"/>
    </row>
    <row r="1392" spans="1:3" x14ac:dyDescent="0.2">
      <c r="A1392" s="40"/>
      <c r="B1392" s="40"/>
      <c r="C1392" s="40"/>
    </row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  <row r="7921" s="40" customFormat="1" x14ac:dyDescent="0.2"/>
    <row r="7922" s="40" customFormat="1" x14ac:dyDescent="0.2"/>
    <row r="7923" s="40" customFormat="1" x14ac:dyDescent="0.2"/>
    <row r="7924" s="40" customFormat="1" x14ac:dyDescent="0.2"/>
    <row r="7925" s="40" customFormat="1" x14ac:dyDescent="0.2"/>
    <row r="7926" s="40" customFormat="1" x14ac:dyDescent="0.2"/>
    <row r="7927" s="40" customFormat="1" x14ac:dyDescent="0.2"/>
    <row r="7928" s="40" customFormat="1" x14ac:dyDescent="0.2"/>
    <row r="7929" s="40" customFormat="1" x14ac:dyDescent="0.2"/>
    <row r="7930" s="40" customFormat="1" x14ac:dyDescent="0.2"/>
    <row r="7931" s="40" customFormat="1" x14ac:dyDescent="0.2"/>
    <row r="7932" s="40" customFormat="1" x14ac:dyDescent="0.2"/>
    <row r="7933" s="40" customFormat="1" x14ac:dyDescent="0.2"/>
    <row r="7934" s="40" customFormat="1" x14ac:dyDescent="0.2"/>
    <row r="7935" s="40" customFormat="1" x14ac:dyDescent="0.2"/>
    <row r="7936" s="40" customFormat="1" x14ac:dyDescent="0.2"/>
    <row r="7937" s="40" customFormat="1" x14ac:dyDescent="0.2"/>
    <row r="7938" s="40" customFormat="1" x14ac:dyDescent="0.2"/>
    <row r="7939" s="40" customFormat="1" x14ac:dyDescent="0.2"/>
    <row r="7940" s="40" customFormat="1" x14ac:dyDescent="0.2"/>
    <row r="7941" s="40" customFormat="1" x14ac:dyDescent="0.2"/>
    <row r="7942" s="40" customFormat="1" x14ac:dyDescent="0.2"/>
    <row r="7943" s="40" customFormat="1" x14ac:dyDescent="0.2"/>
    <row r="7944" s="40" customFormat="1" x14ac:dyDescent="0.2"/>
    <row r="7945" s="40" customFormat="1" x14ac:dyDescent="0.2"/>
    <row r="7946" s="40" customFormat="1" x14ac:dyDescent="0.2"/>
    <row r="7947" s="40" customFormat="1" x14ac:dyDescent="0.2"/>
    <row r="7948" s="40" customFormat="1" x14ac:dyDescent="0.2"/>
    <row r="7949" s="40" customFormat="1" x14ac:dyDescent="0.2"/>
    <row r="7950" s="40" customFormat="1" x14ac:dyDescent="0.2"/>
    <row r="7951" s="40" customFormat="1" x14ac:dyDescent="0.2"/>
    <row r="7952" s="40" customFormat="1" x14ac:dyDescent="0.2"/>
    <row r="7953" s="40" customFormat="1" x14ac:dyDescent="0.2"/>
    <row r="7954" s="40" customFormat="1" x14ac:dyDescent="0.2"/>
    <row r="7955" s="40" customFormat="1" x14ac:dyDescent="0.2"/>
    <row r="7956" s="40" customFormat="1" x14ac:dyDescent="0.2"/>
    <row r="7957" s="40" customFormat="1" x14ac:dyDescent="0.2"/>
    <row r="7958" s="40" customFormat="1" x14ac:dyDescent="0.2"/>
    <row r="7959" s="40" customFormat="1" x14ac:dyDescent="0.2"/>
    <row r="7960" s="40" customFormat="1" x14ac:dyDescent="0.2"/>
    <row r="7961" s="40" customFormat="1" x14ac:dyDescent="0.2"/>
    <row r="7962" s="40" customFormat="1" x14ac:dyDescent="0.2"/>
    <row r="7963" s="40" customFormat="1" x14ac:dyDescent="0.2"/>
    <row r="7964" s="40" customFormat="1" x14ac:dyDescent="0.2"/>
    <row r="7965" s="40" customFormat="1" x14ac:dyDescent="0.2"/>
    <row r="7966" s="40" customFormat="1" x14ac:dyDescent="0.2"/>
    <row r="7967" s="40" customFormat="1" x14ac:dyDescent="0.2"/>
    <row r="7968" s="40" customFormat="1" x14ac:dyDescent="0.2"/>
    <row r="7969" s="40" customFormat="1" x14ac:dyDescent="0.2"/>
    <row r="7970" s="40" customFormat="1" x14ac:dyDescent="0.2"/>
    <row r="7971" s="40" customFormat="1" x14ac:dyDescent="0.2"/>
    <row r="7972" s="40" customFormat="1" x14ac:dyDescent="0.2"/>
    <row r="7973" s="40" customFormat="1" x14ac:dyDescent="0.2"/>
    <row r="7974" s="40" customFormat="1" x14ac:dyDescent="0.2"/>
    <row r="7975" s="40" customFormat="1" x14ac:dyDescent="0.2"/>
    <row r="7976" s="40" customFormat="1" x14ac:dyDescent="0.2"/>
    <row r="7977" s="40" customFormat="1" x14ac:dyDescent="0.2"/>
    <row r="7978" s="40" customFormat="1" x14ac:dyDescent="0.2"/>
    <row r="7979" s="40" customFormat="1" x14ac:dyDescent="0.2"/>
    <row r="7980" s="40" customFormat="1" x14ac:dyDescent="0.2"/>
    <row r="7981" s="40" customFormat="1" x14ac:dyDescent="0.2"/>
    <row r="7982" s="40" customFormat="1" x14ac:dyDescent="0.2"/>
    <row r="7983" s="40" customFormat="1" x14ac:dyDescent="0.2"/>
    <row r="7984" s="40" customFormat="1" x14ac:dyDescent="0.2"/>
    <row r="7985" s="40" customFormat="1" x14ac:dyDescent="0.2"/>
    <row r="7986" s="40" customFormat="1" x14ac:dyDescent="0.2"/>
    <row r="7987" s="40" customFormat="1" x14ac:dyDescent="0.2"/>
    <row r="7988" s="40" customFormat="1" x14ac:dyDescent="0.2"/>
    <row r="7989" s="40" customFormat="1" x14ac:dyDescent="0.2"/>
    <row r="7990" s="40" customFormat="1" x14ac:dyDescent="0.2"/>
    <row r="7991" s="40" customFormat="1" x14ac:dyDescent="0.2"/>
    <row r="7992" s="40" customFormat="1" x14ac:dyDescent="0.2"/>
    <row r="7993" s="40" customFormat="1" x14ac:dyDescent="0.2"/>
    <row r="7994" s="40" customFormat="1" x14ac:dyDescent="0.2"/>
    <row r="7995" s="40" customFormat="1" x14ac:dyDescent="0.2"/>
    <row r="7996" s="40" customFormat="1" x14ac:dyDescent="0.2"/>
    <row r="7997" s="40" customFormat="1" x14ac:dyDescent="0.2"/>
    <row r="7998" s="40" customFormat="1" x14ac:dyDescent="0.2"/>
    <row r="7999" s="40" customFormat="1" x14ac:dyDescent="0.2"/>
    <row r="8000" s="40" customFormat="1" x14ac:dyDescent="0.2"/>
    <row r="8001" s="40" customFormat="1" x14ac:dyDescent="0.2"/>
    <row r="8002" s="40" customFormat="1" x14ac:dyDescent="0.2"/>
    <row r="8003" s="40" customFormat="1" x14ac:dyDescent="0.2"/>
    <row r="8004" s="40" customFormat="1" x14ac:dyDescent="0.2"/>
    <row r="8005" s="40" customFormat="1" x14ac:dyDescent="0.2"/>
    <row r="8006" s="40" customFormat="1" x14ac:dyDescent="0.2"/>
    <row r="8007" s="40" customFormat="1" x14ac:dyDescent="0.2"/>
    <row r="8008" s="40" customFormat="1" x14ac:dyDescent="0.2"/>
    <row r="8009" s="40" customFormat="1" x14ac:dyDescent="0.2"/>
    <row r="8010" s="40" customFormat="1" x14ac:dyDescent="0.2"/>
    <row r="8011" s="40" customFormat="1" x14ac:dyDescent="0.2"/>
    <row r="8012" s="40" customFormat="1" x14ac:dyDescent="0.2"/>
    <row r="8013" s="40" customFormat="1" x14ac:dyDescent="0.2"/>
    <row r="8014" s="40" customFormat="1" x14ac:dyDescent="0.2"/>
    <row r="8015" s="40" customFormat="1" x14ac:dyDescent="0.2"/>
    <row r="8016" s="40" customFormat="1" x14ac:dyDescent="0.2"/>
    <row r="8017" s="40" customFormat="1" x14ac:dyDescent="0.2"/>
    <row r="8018" s="40" customFormat="1" x14ac:dyDescent="0.2"/>
    <row r="8019" s="40" customFormat="1" x14ac:dyDescent="0.2"/>
    <row r="8020" s="40" customFormat="1" x14ac:dyDescent="0.2"/>
    <row r="8021" s="40" customFormat="1" x14ac:dyDescent="0.2"/>
    <row r="8022" s="40" customFormat="1" x14ac:dyDescent="0.2"/>
    <row r="8023" s="40" customFormat="1" x14ac:dyDescent="0.2"/>
    <row r="8024" s="40" customFormat="1" x14ac:dyDescent="0.2"/>
    <row r="8025" s="40" customFormat="1" x14ac:dyDescent="0.2"/>
    <row r="8026" s="40" customFormat="1" x14ac:dyDescent="0.2"/>
    <row r="8027" s="40" customFormat="1" x14ac:dyDescent="0.2"/>
    <row r="8028" s="40" customFormat="1" x14ac:dyDescent="0.2"/>
    <row r="8029" s="40" customFormat="1" x14ac:dyDescent="0.2"/>
    <row r="8030" s="40" customFormat="1" x14ac:dyDescent="0.2"/>
    <row r="8031" s="40" customFormat="1" x14ac:dyDescent="0.2"/>
    <row r="8032" s="40" customFormat="1" x14ac:dyDescent="0.2"/>
    <row r="8033" s="40" customFormat="1" x14ac:dyDescent="0.2"/>
    <row r="8034" s="40" customFormat="1" x14ac:dyDescent="0.2"/>
    <row r="8035" s="40" customFormat="1" x14ac:dyDescent="0.2"/>
    <row r="8036" s="40" customFormat="1" x14ac:dyDescent="0.2"/>
    <row r="8037" s="40" customFormat="1" x14ac:dyDescent="0.2"/>
    <row r="8038" s="40" customFormat="1" x14ac:dyDescent="0.2"/>
    <row r="8039" s="40" customFormat="1" x14ac:dyDescent="0.2"/>
    <row r="8040" s="40" customFormat="1" x14ac:dyDescent="0.2"/>
    <row r="8041" s="40" customFormat="1" x14ac:dyDescent="0.2"/>
    <row r="8042" s="40" customFormat="1" x14ac:dyDescent="0.2"/>
    <row r="8043" s="40" customFormat="1" x14ac:dyDescent="0.2"/>
    <row r="8044" s="40" customFormat="1" x14ac:dyDescent="0.2"/>
    <row r="8045" s="40" customFormat="1" x14ac:dyDescent="0.2"/>
    <row r="8046" s="40" customFormat="1" x14ac:dyDescent="0.2"/>
    <row r="8047" s="40" customFormat="1" x14ac:dyDescent="0.2"/>
    <row r="8048" s="40" customFormat="1" x14ac:dyDescent="0.2"/>
    <row r="8049" s="40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4</vt:i4>
      </vt:variant>
    </vt:vector>
  </HeadingPairs>
  <TitlesOfParts>
    <vt:vector size="11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rashoda'!Ispis_naslova</vt:lpstr>
      <vt:lpstr>' Račun prihoda i rashoda'!Podrucje_ispisa</vt:lpstr>
      <vt:lpstr>'Posebni dio'!Podrucje_ispisa</vt:lpstr>
      <vt:lpstr>SAŽETAK!Podrucje_ispisa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Ana Erlač</cp:lastModifiedBy>
  <cp:lastPrinted>2026-04-13T08:09:15Z</cp:lastPrinted>
  <dcterms:created xsi:type="dcterms:W3CDTF">2022-08-12T12:51:27Z</dcterms:created>
  <dcterms:modified xsi:type="dcterms:W3CDTF">2026-04-14T07:23:52Z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